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5195" activeTab="0"/>
  </bookViews>
  <sheets>
    <sheet name="zamowienie" sheetId="1" r:id="rId1"/>
    <sheet name="zam1" sheetId="2" state="hidden" r:id="rId2"/>
    <sheet name="zam2" sheetId="3" state="hidden" r:id="rId3"/>
    <sheet name="zam3" sheetId="4" state="hidden" r:id="rId4"/>
    <sheet name="zam4" sheetId="5" state="hidden" r:id="rId5"/>
    <sheet name="zam5" sheetId="6" state="hidden" r:id="rId6"/>
    <sheet name="zam6" sheetId="7" state="hidden" r:id="rId7"/>
    <sheet name="zam7" sheetId="8" state="hidden" r:id="rId8"/>
    <sheet name="zam8" sheetId="9" state="hidden" r:id="rId9"/>
    <sheet name="zam9" sheetId="10" state="hidden" r:id="rId10"/>
    <sheet name="zam10" sheetId="11" state="hidden" r:id="rId11"/>
    <sheet name="F VAT" sheetId="12" state="hidden" r:id="rId12"/>
    <sheet name="slownie" sheetId="13" state="hidden" r:id="rId13"/>
  </sheets>
  <definedNames>
    <definedName name="excelblog_Dziesiatki" localSheetId="12">{"dziesięć";"dwadzieścia";"trzydzieści";"czterdzieści";"pięćdziesiąt";"sześćdziesiąt";"siedemdziesiąt";"osiemdziesiąt";"dziewięćdziesiąt"}</definedName>
    <definedName name="excelblog_Jednosci" localSheetId="12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2">{"sto";"dwieście";"trzysta";"czterysta";"pięćset";"sześćset";"siedemset";"osiemset";"dziewięćset"}</definedName>
    <definedName name="firmy">'zamowienie'!$C$82,'zamowienie'!$C$84,'zamowienie'!$C$86,'zamowienie'!$C$88,'zamowienie'!$C$90,'zamowienie'!$C$92,'zamowienie'!$C$94,'zamowienie'!$C$96:$D$97,'zamowienie'!$C$98,'zamowienie'!$C$100</definedName>
    <definedName name="firmy1" localSheetId="0">'zamowienie'!$C$81:$D$100</definedName>
    <definedName name="KRS" localSheetId="0">'zamowienie'!$J$81:$J$100</definedName>
  </definedNames>
  <calcPr fullCalcOnLoad="1"/>
</workbook>
</file>

<file path=xl/sharedStrings.xml><?xml version="1.0" encoding="utf-8"?>
<sst xmlns="http://schemas.openxmlformats.org/spreadsheetml/2006/main" count="486" uniqueCount="144">
  <si>
    <t>Formularz zamówienia eKRS.pl</t>
  </si>
  <si>
    <t xml:space="preserve"> pełna nazwa firmy</t>
  </si>
  <si>
    <t xml:space="preserve"> osoba kontaktowa</t>
  </si>
  <si>
    <t xml:space="preserve"> adres</t>
  </si>
  <si>
    <t>imię</t>
  </si>
  <si>
    <t>nazwisko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</si>
  <si>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</si>
  <si>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</si>
  <si>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</si>
  <si>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</si>
  <si>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</si>
  <si>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</si>
  <si>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</si>
  <si>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</si>
  <si>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</si>
  <si>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</si>
  <si>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</si>
  <si>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</si>
  <si>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</si>
  <si>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</si>
  <si>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</si>
  <si>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</si>
  <si>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</si>
  <si>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miejscowość</t>
  </si>
  <si>
    <t>ulica</t>
  </si>
  <si>
    <t>numer</t>
  </si>
  <si>
    <t>kod pocztowy</t>
  </si>
  <si>
    <t>lokal</t>
  </si>
  <si>
    <t>wybierz</t>
  </si>
  <si>
    <t xml:space="preserve"> NIP</t>
  </si>
  <si>
    <t xml:space="preserve"> e-mail</t>
  </si>
  <si>
    <t>Zleceniodawca</t>
  </si>
  <si>
    <t>dane do F VAT</t>
  </si>
  <si>
    <t xml:space="preserve"> telefon</t>
  </si>
  <si>
    <t>dane do wysyłki</t>
  </si>
  <si>
    <t>dane szukanego podmiotu</t>
  </si>
  <si>
    <t>pełna nazwa firmy</t>
  </si>
  <si>
    <t>sztuk</t>
  </si>
  <si>
    <t>województwa</t>
  </si>
  <si>
    <t>cena</t>
  </si>
  <si>
    <t>CI KRS-COD</t>
  </si>
  <si>
    <t>WNIOSKUJĄCY</t>
  </si>
  <si>
    <t>5.   miejscowość</t>
  </si>
  <si>
    <t>4.  nr lokalu</t>
  </si>
  <si>
    <t>3.  nr domu</t>
  </si>
  <si>
    <t>7.  Poczta</t>
  </si>
  <si>
    <t>8.   Kraj</t>
  </si>
  <si>
    <t>OZNACZENIE REJESTRU, Z KTÓREGO MA BYĆ WYDANY ODPIS</t>
  </si>
  <si>
    <t xml:space="preserve"> 9.    Odpis ma być wydany z :</t>
  </si>
  <si>
    <t>OKREŚLENIE PODMIOTU</t>
  </si>
  <si>
    <t xml:space="preserve"> 10.    Numer KRS</t>
  </si>
  <si>
    <t xml:space="preserve">  RODZAJ ODPISU</t>
  </si>
  <si>
    <t xml:space="preserve"> 11.  odpis ma być</t>
  </si>
  <si>
    <t xml:space="preserve"> 6.  kod pocztowy</t>
  </si>
  <si>
    <t xml:space="preserve"> 2.  ulica</t>
  </si>
  <si>
    <t xml:space="preserve"> 1.   Imię i nazwisko / nazwa lub firma</t>
  </si>
  <si>
    <t xml:space="preserve">  Instrukcja wypełniania formularza</t>
  </si>
  <si>
    <t>· Formularz należy wypełnić czytelnie, na maszynie, komputerowo lub ręcznie, wielkimi drukowanymi literami, zgodnie z opisem pól.</t>
  </si>
  <si>
    <t>· W polach wyboru należy wstawić X w odpowiednim kwadracie</t>
  </si>
  <si>
    <t xml:space="preserve">. Wnioski należy składać wraz z dowodem wniesienia opłaty. </t>
  </si>
  <si>
    <t xml:space="preserve">· Wniosek nieprawidłowo wypełniony, nieopłacony, wniosek od którego uiszczono opłatę w wysokości niższej od należnej,   pozostawia się bez nadania biegu, informując o tym wnioskodawcę. </t>
  </si>
  <si>
    <t xml:space="preserve"> </t>
  </si>
  <si>
    <t>ilość podmiotów po wpisanym numerze KRS</t>
  </si>
  <si>
    <t>ilość z pół 1 i 2 powinna wynośc tyle samo</t>
  </si>
  <si>
    <t>Uwaga !!! Wyszukiwanie w bazie KRS odbywa się za pomocą numeru KRS - nr KRS musi być wpisany</t>
  </si>
  <si>
    <t>formularz podaje przybliżoną cenę, po wysłaniu zamówienia konsultant kontaktuje się z Państwem celem ustalenia szczegółów zamówienia</t>
  </si>
  <si>
    <t>&lt;&lt;&lt; proszę wypełnić szare pola</t>
  </si>
  <si>
    <t>dane do F VAT są automatycznie kopiowane z pola Zleceniodawca, jeżeli mają być inne zmień je !</t>
  </si>
  <si>
    <t>dane do wysyłki są automatycznie kopiowane z pola Zleceniodawca, jeżeli mają być inne zmień je !</t>
  </si>
  <si>
    <t>Oryginał</t>
  </si>
  <si>
    <t>Kopia</t>
  </si>
  <si>
    <t>sprzedawca</t>
  </si>
  <si>
    <t>MIERZWA GROUP</t>
  </si>
  <si>
    <t>41-200 SOSNOWIEC, UL. LIPOWA 32</t>
  </si>
  <si>
    <t>NIP: 644-168-12-39</t>
  </si>
  <si>
    <t>data wystawienia</t>
  </si>
  <si>
    <t>data sprzedaży</t>
  </si>
  <si>
    <t>data wydruku</t>
  </si>
  <si>
    <t>nabywca</t>
  </si>
  <si>
    <t xml:space="preserve">NIP: </t>
  </si>
  <si>
    <t>wartość</t>
  </si>
  <si>
    <t>nazwa towaru lub usługi</t>
  </si>
  <si>
    <t>jm</t>
  </si>
  <si>
    <t>ilość</t>
  </si>
  <si>
    <t>% VAT</t>
  </si>
  <si>
    <t>netto</t>
  </si>
  <si>
    <t>VAT</t>
  </si>
  <si>
    <t>brutto</t>
  </si>
  <si>
    <t>szt.</t>
  </si>
  <si>
    <t>RAZEM</t>
  </si>
  <si>
    <t>razem do zapłaty brutto</t>
  </si>
  <si>
    <t>w tym</t>
  </si>
  <si>
    <t>zwolnione</t>
  </si>
  <si>
    <t>do zapłaty słownie</t>
  </si>
  <si>
    <t>sposób zapłaty</t>
  </si>
  <si>
    <t>przelew</t>
  </si>
  <si>
    <t>termin zapłaty</t>
  </si>
  <si>
    <t>czytelny podpis osoby upoważnionej do odbioru faktury VAT</t>
  </si>
  <si>
    <t>czytelny podpis osoby uprawnionej do wystawienia faktury VAT</t>
  </si>
  <si>
    <t>......................................................................</t>
  </si>
  <si>
    <t>.................................................................................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</si>
  <si>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</si>
  <si>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</si>
  <si>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</si>
  <si>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</si>
  <si>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</si>
  <si>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</si>
  <si>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</si>
  <si>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</si>
  <si>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</si>
  <si>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/</t>
  </si>
  <si>
    <t>Słownie v.1</t>
  </si>
  <si>
    <t>Słownie v.2</t>
  </si>
  <si>
    <t>Słownie v.3</t>
  </si>
  <si>
    <t>Dostępne na licencji Creative Commons Uznanie autorstwa 2.5 Polska</t>
  </si>
  <si>
    <t>Mierzwa</t>
  </si>
  <si>
    <t xml:space="preserve">Wniosek o wydanie odpisu                                   z Krajowego Rejestru Sądowego </t>
  </si>
  <si>
    <t>Lipowa</t>
  </si>
  <si>
    <t>Sosnowiec</t>
  </si>
  <si>
    <t xml:space="preserve">         1. rejestru przedsiębiorców </t>
  </si>
  <si>
    <t>rejestru stowarzyszeń, innych organizacji społecznych i zawodowych, fundacji oraz publicznych zakładów opieki zdrowotnej</t>
  </si>
  <si>
    <t xml:space="preserve">2. </t>
  </si>
  <si>
    <t>41-200</t>
  </si>
  <si>
    <t xml:space="preserve">Podstawą prawną wystawienia i przesyłania faktur jest Rozporządzenie Ministra Finansów z dnia 25 maja 2005 r. Dz. U. nr 95, poz. 798 </t>
  </si>
  <si>
    <t>usługa eKRS.pl nr</t>
  </si>
  <si>
    <r>
      <t>konto</t>
    </r>
    <r>
      <rPr>
        <sz val="11"/>
        <color theme="1"/>
        <rFont val="Czcionka tekstu podstawowego"/>
        <family val="2"/>
      </rPr>
      <t>:BRE S.A.-WBE/Łódź  48 1140 2004 0000 3902 4972 5364</t>
    </r>
  </si>
  <si>
    <r>
      <t>numer KRS</t>
    </r>
    <r>
      <rPr>
        <b/>
        <sz val="8"/>
        <color indexed="10"/>
        <rFont val="Czcionka tekstu podstawowego"/>
        <family val="2"/>
      </rPr>
      <t>*</t>
    </r>
  </si>
  <si>
    <t>TYLKO NR KRS</t>
  </si>
  <si>
    <t>zapłacono</t>
  </si>
  <si>
    <r>
      <t>FAKTURA VAT</t>
    </r>
    <r>
      <rPr>
        <i/>
        <sz val="9"/>
        <rFont val="Arial CE"/>
        <family val="2"/>
      </rPr>
      <t xml:space="preserve"> nr   000/00</t>
    </r>
    <r>
      <rPr>
        <i/>
        <sz val="9"/>
        <color indexed="12"/>
        <rFont val="Arial CE"/>
        <family val="2"/>
      </rPr>
      <t>/2016</t>
    </r>
  </si>
  <si>
    <t>plik ten służy do zamawiania sprawozdań finansowych dla kilku podmiotów</t>
  </si>
  <si>
    <t>modyfikacja arkusza 2017-01-17</t>
  </si>
  <si>
    <t>system more v. 2.1</t>
  </si>
  <si>
    <t xml:space="preserve">zamówienie na Fotokopie SF z KRS </t>
  </si>
  <si>
    <t>pierwszy tom akt</t>
  </si>
  <si>
    <t xml:space="preserve">kolejny tom akt </t>
  </si>
  <si>
    <t>ilość podmiotów</t>
  </si>
  <si>
    <r>
      <t xml:space="preserve">lata odzielone </t>
    </r>
    <r>
      <rPr>
        <b/>
        <sz val="8"/>
        <color indexed="8"/>
        <rFont val="Czcionka tekstu podstawowego"/>
        <family val="0"/>
      </rPr>
      <t>,</t>
    </r>
  </si>
  <si>
    <t>vat</t>
  </si>
  <si>
    <t>n</t>
  </si>
  <si>
    <t>b</t>
  </si>
  <si>
    <t>Fotokopie SF KRS = cena uwzględnia kwotę pierwszego (jednego) SF, zgodnie z cennikiem oraz regulaminem eKRS.pl</t>
  </si>
  <si>
    <t>każdy następny rok SF to dopłata w kwocie</t>
  </si>
  <si>
    <t>kwota brutto do zapłaty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</si>
</sst>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#,##0.00\ &quot;zł&quot;"/>
    <numFmt numFmtId="166" formatCode="[$-415]d\ mmmm\ yyyy"/>
    <numFmt numFmtId="167" formatCode="#&quot; &quot;??/16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3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9"/>
      <color indexed="12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8"/>
      <color indexed="12"/>
      <name val="Arial CE"/>
      <family val="2"/>
    </font>
    <font>
      <b/>
      <sz val="9"/>
      <color indexed="8"/>
      <name val="Arial CE"/>
      <family val="2"/>
    </font>
    <font>
      <b/>
      <sz val="14"/>
      <name val="Arial CE"/>
      <family val="2"/>
    </font>
    <font>
      <i/>
      <sz val="10"/>
      <color indexed="12"/>
      <name val="Arial CE"/>
      <family val="2"/>
    </font>
    <font>
      <b/>
      <i/>
      <sz val="9"/>
      <color indexed="12"/>
      <name val="Arial CE"/>
      <family val="2"/>
    </font>
    <font>
      <sz val="9"/>
      <color indexed="8"/>
      <name val="Arial CE"/>
      <family val="2"/>
    </font>
    <font>
      <sz val="10"/>
      <name val="Arial CE"/>
      <family val="0"/>
    </font>
    <font>
      <b/>
      <sz val="8"/>
      <color indexed="8"/>
      <name val="Arial CE"/>
      <family val="2"/>
    </font>
    <font>
      <b/>
      <i/>
      <sz val="8"/>
      <color indexed="12"/>
      <name val="Arial CE"/>
      <family val="2"/>
    </font>
    <font>
      <b/>
      <u val="single"/>
      <sz val="9"/>
      <name val="Arial CE"/>
      <family val="2"/>
    </font>
    <font>
      <sz val="7"/>
      <name val="Arial CE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8"/>
      <color indexed="10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56"/>
      <name val="Arial"/>
      <family val="2"/>
    </font>
    <font>
      <sz val="8"/>
      <color indexed="8"/>
      <name val="Czcionka tekstu podstawowego"/>
      <family val="2"/>
    </font>
    <font>
      <sz val="9"/>
      <color indexed="56"/>
      <name val="Czcionka tekstu podstawowego"/>
      <family val="2"/>
    </font>
    <font>
      <b/>
      <sz val="9"/>
      <color indexed="8"/>
      <name val="Czcionka tekstu podstawowego"/>
      <family val="2"/>
    </font>
    <font>
      <sz val="9"/>
      <color indexed="18"/>
      <name val="Czcionka tekstu podstawowego"/>
      <family val="2"/>
    </font>
    <font>
      <sz val="11"/>
      <color indexed="9"/>
      <name val="Arial"/>
      <family val="2"/>
    </font>
    <font>
      <sz val="9"/>
      <color indexed="9"/>
      <name val="Czcionka tekstu podstawowego"/>
      <family val="2"/>
    </font>
    <font>
      <b/>
      <sz val="9"/>
      <color indexed="9"/>
      <name val="Czcionka tekstu podstawowego"/>
      <family val="2"/>
    </font>
    <font>
      <sz val="8"/>
      <color indexed="8"/>
      <name val="Arial"/>
      <family val="2"/>
    </font>
    <font>
      <b/>
      <sz val="8.5"/>
      <color indexed="18"/>
      <name val="Arial"/>
      <family val="2"/>
    </font>
    <font>
      <b/>
      <sz val="8.5"/>
      <color indexed="8"/>
      <name val="Czcionka tekstu podstawowego"/>
      <family val="2"/>
    </font>
    <font>
      <sz val="8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56"/>
      <name val="Arial CE"/>
      <family val="2"/>
    </font>
    <font>
      <sz val="5"/>
      <color indexed="8"/>
      <name val="Czcionka tekstu podstawowego"/>
      <family val="2"/>
    </font>
    <font>
      <sz val="8"/>
      <color indexed="10"/>
      <name val="Czcionka tekstu podstawowego"/>
      <family val="2"/>
    </font>
    <font>
      <i/>
      <sz val="8"/>
      <color indexed="9"/>
      <name val="Arial CE"/>
      <family val="2"/>
    </font>
    <font>
      <sz val="9"/>
      <color indexed="9"/>
      <name val="Arial CE"/>
      <family val="2"/>
    </font>
    <font>
      <b/>
      <sz val="11"/>
      <color indexed="10"/>
      <name val="Czcionka tekstu podstawowego"/>
      <family val="0"/>
    </font>
    <font>
      <b/>
      <sz val="9"/>
      <color indexed="22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9"/>
      <name val="Czcionka tekstu podstawowego"/>
      <family val="0"/>
    </font>
    <font>
      <b/>
      <sz val="12"/>
      <color indexed="10"/>
      <name val="Czcionka tekstu podstawowego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4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3"/>
      <name val="Arial"/>
      <family val="2"/>
    </font>
    <font>
      <sz val="8"/>
      <color theme="1"/>
      <name val="Czcionka tekstu podstawowego"/>
      <family val="2"/>
    </font>
    <font>
      <sz val="9"/>
      <color theme="3"/>
      <name val="Czcionka tekstu podstawowego"/>
      <family val="2"/>
    </font>
    <font>
      <b/>
      <sz val="9"/>
      <color theme="1"/>
      <name val="Czcionka tekstu podstawowego"/>
      <family val="2"/>
    </font>
    <font>
      <sz val="9"/>
      <color theme="3" tint="-0.24997000396251678"/>
      <name val="Czcionka tekstu podstawowego"/>
      <family val="2"/>
    </font>
    <font>
      <sz val="11"/>
      <color theme="0"/>
      <name val="Arial"/>
      <family val="2"/>
    </font>
    <font>
      <sz val="9"/>
      <color theme="0"/>
      <name val="Czcionka tekstu podstawowego"/>
      <family val="2"/>
    </font>
    <font>
      <b/>
      <sz val="9"/>
      <color theme="0"/>
      <name val="Czcionka tekstu podstawowego"/>
      <family val="2"/>
    </font>
    <font>
      <sz val="8"/>
      <color theme="1"/>
      <name val="Arial"/>
      <family val="2"/>
    </font>
    <font>
      <b/>
      <sz val="8.5"/>
      <color theme="3" tint="-0.24997000396251678"/>
      <name val="Arial"/>
      <family val="2"/>
    </font>
    <font>
      <b/>
      <sz val="8.5"/>
      <color theme="1"/>
      <name val="Czcionka tekstu podstawowego"/>
      <family val="2"/>
    </font>
    <font>
      <sz val="8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9"/>
      <color theme="3"/>
      <name val="Arial CE"/>
      <family val="2"/>
    </font>
    <font>
      <sz val="5"/>
      <color theme="1"/>
      <name val="Czcionka tekstu podstawowego"/>
      <family val="2"/>
    </font>
    <font>
      <sz val="8"/>
      <color rgb="FFFF0000"/>
      <name val="Czcionka tekstu podstawowego"/>
      <family val="2"/>
    </font>
    <font>
      <b/>
      <sz val="8"/>
      <color rgb="FFFF0000"/>
      <name val="Czcionka tekstu podstawowego"/>
      <family val="0"/>
    </font>
    <font>
      <i/>
      <sz val="8"/>
      <color theme="0"/>
      <name val="Arial CE"/>
      <family val="2"/>
    </font>
    <font>
      <sz val="9"/>
      <color theme="0"/>
      <name val="Arial CE"/>
      <family val="2"/>
    </font>
    <font>
      <b/>
      <sz val="11"/>
      <color rgb="FFFF0000"/>
      <name val="Czcionka tekstu podstawowego"/>
      <family val="2"/>
    </font>
    <font>
      <b/>
      <sz val="12"/>
      <color rgb="FFFF0000"/>
      <name val="Czcionka tekstu podstawowego"/>
      <family val="2"/>
    </font>
    <font>
      <b/>
      <sz val="10"/>
      <color theme="1"/>
      <name val="Czcionka tekstu podstawowego"/>
      <family val="0"/>
    </font>
    <font>
      <b/>
      <sz val="9"/>
      <color theme="0" tint="-0.04997999966144562"/>
      <name val="Czcionka tekstu podstawowego"/>
      <family val="2"/>
    </font>
    <font>
      <b/>
      <sz val="10"/>
      <color theme="0"/>
      <name val="Czcionka tekstu podstawowego"/>
      <family val="0"/>
    </font>
    <font>
      <b/>
      <sz val="14"/>
      <color theme="1"/>
      <name val="Czcionka tekstu podstawowego"/>
      <family val="0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Times New Roman"/>
      <family val="1"/>
    </font>
    <font>
      <b/>
      <sz val="8.5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339A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04998999834060669"/>
      </bottom>
    </border>
    <border>
      <left style="thin">
        <color theme="0"/>
      </left>
      <right/>
      <top style="thin">
        <color theme="0"/>
      </top>
      <bottom style="thin">
        <color theme="1" tint="0.04998999834060669"/>
      </bottom>
    </border>
    <border>
      <left style="thin">
        <color theme="0"/>
      </left>
      <right style="thin">
        <color theme="1" tint="0.04998999834060669"/>
      </right>
      <top style="thin">
        <color theme="1" tint="0.04998999834060669"/>
      </top>
      <bottom style="thin">
        <color theme="0"/>
      </bottom>
    </border>
    <border>
      <left style="thin">
        <color theme="0"/>
      </left>
      <right style="thin">
        <color theme="1" tint="0.04998999834060669"/>
      </right>
      <top style="thin">
        <color theme="0"/>
      </top>
      <bottom style="thin">
        <color theme="0"/>
      </bottom>
    </border>
    <border>
      <left style="thin">
        <color theme="1" tint="0.04998999834060669"/>
      </left>
      <right style="thin">
        <color theme="0"/>
      </right>
      <top style="thin">
        <color theme="0"/>
      </top>
      <bottom style="thin">
        <color theme="1" tint="0.04998999834060669"/>
      </bottom>
    </border>
    <border>
      <left style="thin">
        <color theme="0"/>
      </left>
      <right style="thin">
        <color theme="0"/>
      </right>
      <top/>
      <bottom style="thin">
        <color theme="1" tint="0.04998999834060669"/>
      </bottom>
    </border>
    <border>
      <left style="thin">
        <color theme="0"/>
      </left>
      <right style="thin">
        <color theme="3" tint="-0.4999699890613556"/>
      </right>
      <top style="thin">
        <color theme="0"/>
      </top>
      <bottom style="thin">
        <color theme="1" tint="0.04998999834060669"/>
      </bottom>
    </border>
    <border>
      <left/>
      <right style="thin">
        <color theme="0"/>
      </right>
      <top style="thin">
        <color theme="0"/>
      </top>
      <bottom style="thin">
        <color theme="1" tint="0.04998999834060669"/>
      </bottom>
    </border>
    <border>
      <left style="medium">
        <color theme="1" tint="0.04998999834060669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1" tint="0.04998999834060669"/>
      </right>
      <top style="thin">
        <color theme="0"/>
      </top>
      <bottom style="thin">
        <color theme="0"/>
      </bottom>
    </border>
    <border>
      <left style="medium">
        <color theme="1" tint="0.04998999834060669"/>
      </left>
      <right style="thin">
        <color theme="0"/>
      </right>
      <top style="thin">
        <color theme="0"/>
      </top>
      <bottom style="thin">
        <color theme="1" tint="0.04998999834060669"/>
      </bottom>
    </border>
    <border>
      <left style="medium">
        <color theme="1" tint="0.04998999834060669"/>
      </left>
      <right style="thin">
        <color theme="0"/>
      </right>
      <top/>
      <bottom style="thin">
        <color theme="0"/>
      </bottom>
    </border>
    <border>
      <left style="medium">
        <color theme="1" tint="0.04998999834060669"/>
      </left>
      <right style="thin">
        <color theme="0"/>
      </right>
      <top/>
      <bottom style="medium">
        <color theme="1" tint="0.04998999834060669"/>
      </bottom>
    </border>
    <border>
      <left style="thin">
        <color theme="0"/>
      </left>
      <right style="thin">
        <color theme="0"/>
      </right>
      <top/>
      <bottom style="medium">
        <color theme="1" tint="0.04998999834060669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04998999834060669"/>
      </bottom>
    </border>
    <border>
      <left style="thin">
        <color theme="0"/>
      </left>
      <right style="medium">
        <color theme="1" tint="0.04998999834060669"/>
      </right>
      <top style="thin">
        <color theme="0"/>
      </top>
      <bottom style="medium">
        <color theme="1" tint="0.04998999834060669"/>
      </bottom>
    </border>
    <border>
      <left style="medium">
        <color theme="1" tint="0.04998999834060669"/>
      </left>
      <right style="thin">
        <color theme="0"/>
      </right>
      <top/>
      <bottom style="thin">
        <color theme="1" tint="0.04998999834060669"/>
      </bottom>
    </border>
    <border>
      <left style="medium">
        <color theme="1" tint="0.04998999834060669"/>
      </left>
      <right/>
      <top style="thin">
        <color theme="0"/>
      </top>
      <bottom style="thin">
        <color theme="0"/>
      </bottom>
    </border>
    <border>
      <left style="medium">
        <color theme="1" tint="0.04998999834060669"/>
      </left>
      <right style="thin">
        <color theme="0"/>
      </right>
      <top style="thin">
        <color theme="0"/>
      </top>
      <bottom style="medium">
        <color theme="1" tint="0.04998999834060669"/>
      </bottom>
    </border>
    <border>
      <left style="medium">
        <color theme="1" tint="0.04998999834060669"/>
      </left>
      <right style="thin">
        <color theme="0"/>
      </right>
      <top style="medium">
        <color theme="1" tint="0.04998999834060669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1" tint="0.04998999834060669"/>
      </top>
      <bottom style="thin">
        <color theme="0"/>
      </bottom>
    </border>
    <border>
      <left style="thin">
        <color theme="0"/>
      </left>
      <right style="medium">
        <color theme="1" tint="0.04998999834060669"/>
      </right>
      <top style="medium">
        <color theme="1" tint="0.04998999834060669"/>
      </top>
      <bottom style="thin">
        <color theme="0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-0.4999699890613556"/>
      </bottom>
    </border>
    <border>
      <left style="thin">
        <color theme="0"/>
      </left>
      <right style="thin">
        <color theme="0"/>
      </right>
      <top style="medium">
        <color theme="1" tint="0.0499899983406066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0"/>
      </bottom>
    </border>
    <border>
      <left style="thin">
        <color theme="3" tint="-0.24997000396251678"/>
      </left>
      <right>
        <color indexed="63"/>
      </right>
      <top style="thin">
        <color theme="3" tint="-0.24997000396251678"/>
      </top>
      <bottom style="thin">
        <color theme="3" tint="-0.24997000396251678"/>
      </bottom>
    </border>
    <border>
      <left>
        <color indexed="63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4999699890613556"/>
      </left>
      <right/>
      <top style="thin">
        <color theme="3" tint="-0.4999699890613556"/>
      </top>
      <bottom style="thin">
        <color theme="3" tint="-0.4999699890613556"/>
      </bottom>
    </border>
    <border>
      <left/>
      <right/>
      <top style="thin">
        <color theme="3" tint="-0.4999699890613556"/>
      </top>
      <bottom style="thin">
        <color theme="3" tint="-0.4999699890613556"/>
      </bottom>
    </border>
    <border>
      <left/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1" tint="0.04998999834060669"/>
      </left>
      <right>
        <color indexed="63"/>
      </right>
      <top style="medium">
        <color theme="1" tint="0.04998999834060669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1" tint="0.04998999834060669"/>
      </top>
      <bottom style="thin">
        <color theme="0"/>
      </bottom>
    </border>
    <border>
      <left>
        <color indexed="63"/>
      </left>
      <right style="medium">
        <color theme="1" tint="0.04998999834060669"/>
      </right>
      <top style="medium">
        <color theme="1" tint="0.04998999834060669"/>
      </top>
      <bottom style="thin">
        <color theme="0"/>
      </bottom>
    </border>
    <border>
      <left style="thin">
        <color theme="1" tint="0.04998999834060669"/>
      </left>
      <right style="thin">
        <color theme="0"/>
      </right>
      <top style="thin">
        <color theme="1" tint="0.0499899983406066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 tint="0.04998999834060669"/>
      </top>
      <bottom style="thin">
        <color theme="0"/>
      </bottom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88" fillId="0" borderId="0" applyNumberFormat="0" applyFill="0" applyBorder="0" applyAlignment="0" applyProtection="0"/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27" borderId="1" applyNumberFormat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437">
    <xf numFmtId="164" fontId="0" fillId="0" borderId="0" xfId="0" applyAlignment="1">
      <alignment/>
    </xf>
    <xf numFmtId="0" fontId="0" fillId="0" borderId="10" xfId="0" applyNumberFormat="1" applyBorder="1" applyAlignment="1">
      <alignment/>
    </xf>
    <xf numFmtId="164" fontId="0" fillId="0" borderId="11" xfId="0" applyBorder="1" applyAlignment="1">
      <alignment/>
    </xf>
    <xf numFmtId="164" fontId="0" fillId="0" borderId="11" xfId="0" applyFill="1" applyBorder="1" applyAlignment="1">
      <alignment/>
    </xf>
    <xf numFmtId="164" fontId="101" fillId="0" borderId="11" xfId="0" applyFont="1" applyBorder="1" applyAlignment="1">
      <alignment/>
    </xf>
    <xf numFmtId="164" fontId="102" fillId="0" borderId="11" xfId="0" applyFont="1" applyBorder="1" applyAlignment="1">
      <alignment/>
    </xf>
    <xf numFmtId="164" fontId="103" fillId="0" borderId="11" xfId="0" applyFont="1" applyFill="1" applyBorder="1" applyAlignment="1">
      <alignment horizontal="right"/>
    </xf>
    <xf numFmtId="164" fontId="102" fillId="0" borderId="11" xfId="0" applyFont="1" applyFill="1" applyBorder="1" applyAlignment="1">
      <alignment horizontal="right"/>
    </xf>
    <xf numFmtId="164" fontId="101" fillId="0" borderId="11" xfId="0" applyFont="1" applyFill="1" applyBorder="1" applyAlignment="1">
      <alignment horizontal="left"/>
    </xf>
    <xf numFmtId="164" fontId="104" fillId="0" borderId="11" xfId="0" applyFont="1" applyBorder="1" applyAlignment="1">
      <alignment horizontal="left"/>
    </xf>
    <xf numFmtId="164" fontId="105" fillId="0" borderId="11" xfId="0" applyFont="1" applyFill="1" applyBorder="1" applyAlignment="1">
      <alignment horizontal="right"/>
    </xf>
    <xf numFmtId="164" fontId="102" fillId="0" borderId="11" xfId="0" applyFont="1" applyFill="1" applyBorder="1" applyAlignment="1">
      <alignment/>
    </xf>
    <xf numFmtId="164" fontId="104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102" fillId="0" borderId="11" xfId="0" applyNumberFormat="1" applyFont="1" applyBorder="1" applyAlignment="1">
      <alignment/>
    </xf>
    <xf numFmtId="164" fontId="102" fillId="0" borderId="11" xfId="0" applyFont="1" applyBorder="1" applyAlignment="1">
      <alignment horizontal="right"/>
    </xf>
    <xf numFmtId="164" fontId="106" fillId="0" borderId="11" xfId="0" applyFont="1" applyBorder="1" applyAlignment="1">
      <alignment/>
    </xf>
    <xf numFmtId="2" fontId="106" fillId="0" borderId="11" xfId="0" applyNumberFormat="1" applyFont="1" applyBorder="1" applyAlignment="1">
      <alignment/>
    </xf>
    <xf numFmtId="164" fontId="106" fillId="0" borderId="11" xfId="0" applyFont="1" applyBorder="1" applyAlignment="1">
      <alignment horizontal="right"/>
    </xf>
    <xf numFmtId="44" fontId="106" fillId="0" borderId="11" xfId="59" applyFont="1" applyBorder="1" applyAlignment="1">
      <alignment horizontal="right"/>
    </xf>
    <xf numFmtId="44" fontId="106" fillId="0" borderId="11" xfId="0" applyNumberFormat="1" applyFont="1" applyBorder="1" applyAlignment="1">
      <alignment horizontal="right"/>
    </xf>
    <xf numFmtId="44" fontId="0" fillId="0" borderId="11" xfId="59" applyFont="1" applyBorder="1" applyAlignment="1">
      <alignment/>
    </xf>
    <xf numFmtId="164" fontId="102" fillId="0" borderId="12" xfId="0" applyFont="1" applyBorder="1" applyAlignment="1">
      <alignment/>
    </xf>
    <xf numFmtId="164" fontId="102" fillId="0" borderId="12" xfId="0" applyFont="1" applyFill="1" applyBorder="1" applyAlignment="1">
      <alignment/>
    </xf>
    <xf numFmtId="164" fontId="101" fillId="0" borderId="12" xfId="0" applyFont="1" applyBorder="1" applyAlignment="1">
      <alignment/>
    </xf>
    <xf numFmtId="164" fontId="0" fillId="0" borderId="12" xfId="0" applyBorder="1" applyAlignment="1">
      <alignment/>
    </xf>
    <xf numFmtId="164" fontId="103" fillId="0" borderId="13" xfId="0" applyFont="1" applyFill="1" applyBorder="1" applyAlignment="1">
      <alignment horizontal="right"/>
    </xf>
    <xf numFmtId="164" fontId="102" fillId="0" borderId="14" xfId="0" applyFont="1" applyBorder="1" applyAlignment="1">
      <alignment/>
    </xf>
    <xf numFmtId="164" fontId="102" fillId="0" borderId="13" xfId="0" applyFont="1" applyBorder="1" applyAlignment="1">
      <alignment/>
    </xf>
    <xf numFmtId="164" fontId="105" fillId="0" borderId="13" xfId="0" applyFont="1" applyFill="1" applyBorder="1" applyAlignment="1">
      <alignment horizontal="right"/>
    </xf>
    <xf numFmtId="164" fontId="102" fillId="0" borderId="14" xfId="0" applyFont="1" applyFill="1" applyBorder="1" applyAlignment="1">
      <alignment/>
    </xf>
    <xf numFmtId="164" fontId="103" fillId="0" borderId="13" xfId="0" applyFont="1" applyFill="1" applyBorder="1" applyAlignment="1">
      <alignment horizontal="center"/>
    </xf>
    <xf numFmtId="164" fontId="102" fillId="0" borderId="13" xfId="0" applyFont="1" applyFill="1" applyBorder="1" applyAlignment="1">
      <alignment/>
    </xf>
    <xf numFmtId="164" fontId="0" fillId="0" borderId="13" xfId="0" applyBorder="1" applyAlignment="1">
      <alignment/>
    </xf>
    <xf numFmtId="164" fontId="107" fillId="33" borderId="13" xfId="0" applyFont="1" applyFill="1" applyBorder="1" applyAlignment="1">
      <alignment horizontal="right"/>
    </xf>
    <xf numFmtId="164" fontId="101" fillId="0" borderId="15" xfId="0" applyFont="1" applyBorder="1" applyAlignment="1">
      <alignment/>
    </xf>
    <xf numFmtId="164" fontId="101" fillId="0" borderId="15" xfId="0" applyFont="1" applyFill="1" applyBorder="1" applyAlignment="1">
      <alignment/>
    </xf>
    <xf numFmtId="164" fontId="0" fillId="0" borderId="15" xfId="0" applyBorder="1" applyAlignment="1">
      <alignment/>
    </xf>
    <xf numFmtId="164" fontId="104" fillId="0" borderId="15" xfId="0" applyFont="1" applyBorder="1" applyAlignment="1">
      <alignment/>
    </xf>
    <xf numFmtId="164" fontId="101" fillId="0" borderId="16" xfId="0" applyFont="1" applyBorder="1" applyAlignment="1">
      <alignment/>
    </xf>
    <xf numFmtId="164" fontId="101" fillId="0" borderId="16" xfId="0" applyFont="1" applyFill="1" applyBorder="1" applyAlignment="1">
      <alignment/>
    </xf>
    <xf numFmtId="164" fontId="0" fillId="0" borderId="16" xfId="0" applyBorder="1" applyAlignment="1">
      <alignment/>
    </xf>
    <xf numFmtId="164" fontId="102" fillId="0" borderId="16" xfId="0" applyFont="1" applyBorder="1" applyAlignment="1">
      <alignment/>
    </xf>
    <xf numFmtId="164" fontId="102" fillId="0" borderId="16" xfId="0" applyFont="1" applyFill="1" applyBorder="1" applyAlignment="1">
      <alignment horizontal="right"/>
    </xf>
    <xf numFmtId="164" fontId="101" fillId="0" borderId="17" xfId="0" applyFont="1" applyBorder="1" applyAlignment="1">
      <alignment/>
    </xf>
    <xf numFmtId="164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105" fillId="34" borderId="18" xfId="0" applyNumberFormat="1" applyFont="1" applyFill="1" applyBorder="1" applyAlignment="1">
      <alignment horizontal="right"/>
    </xf>
    <xf numFmtId="164" fontId="107" fillId="0" borderId="14" xfId="0" applyFont="1" applyFill="1" applyBorder="1" applyAlignment="1">
      <alignment horizontal="right"/>
    </xf>
    <xf numFmtId="164" fontId="101" fillId="0" borderId="17" xfId="0" applyFont="1" applyFill="1" applyBorder="1" applyAlignment="1">
      <alignment/>
    </xf>
    <xf numFmtId="164" fontId="102" fillId="0" borderId="17" xfId="0" applyFont="1" applyBorder="1" applyAlignment="1">
      <alignment/>
    </xf>
    <xf numFmtId="164" fontId="102" fillId="0" borderId="15" xfId="0" applyFont="1" applyBorder="1" applyAlignment="1">
      <alignment/>
    </xf>
    <xf numFmtId="164" fontId="101" fillId="0" borderId="13" xfId="0" applyFont="1" applyBorder="1" applyAlignment="1">
      <alignment/>
    </xf>
    <xf numFmtId="164" fontId="104" fillId="0" borderId="13" xfId="0" applyFont="1" applyBorder="1" applyAlignment="1">
      <alignment horizontal="center"/>
    </xf>
    <xf numFmtId="164" fontId="104" fillId="0" borderId="13" xfId="0" applyFont="1" applyBorder="1" applyAlignment="1">
      <alignment horizontal="left"/>
    </xf>
    <xf numFmtId="164" fontId="104" fillId="0" borderId="13" xfId="0" applyFont="1" applyFill="1" applyBorder="1" applyAlignment="1">
      <alignment horizontal="left"/>
    </xf>
    <xf numFmtId="164" fontId="101" fillId="0" borderId="19" xfId="0" applyFont="1" applyBorder="1" applyAlignment="1">
      <alignment/>
    </xf>
    <xf numFmtId="164" fontId="101" fillId="0" borderId="14" xfId="0" applyFont="1" applyBorder="1" applyAlignment="1">
      <alignment/>
    </xf>
    <xf numFmtId="164" fontId="101" fillId="0" borderId="12" xfId="0" applyFont="1" applyFill="1" applyBorder="1" applyAlignment="1">
      <alignment/>
    </xf>
    <xf numFmtId="164" fontId="0" fillId="0" borderId="14" xfId="0" applyBorder="1" applyAlignment="1">
      <alignment/>
    </xf>
    <xf numFmtId="164" fontId="102" fillId="0" borderId="20" xfId="0" applyFont="1" applyBorder="1" applyAlignment="1">
      <alignment/>
    </xf>
    <xf numFmtId="164" fontId="102" fillId="0" borderId="21" xfId="0" applyFont="1" applyBorder="1" applyAlignment="1">
      <alignment/>
    </xf>
    <xf numFmtId="164" fontId="101" fillId="0" borderId="22" xfId="0" applyFont="1" applyBorder="1" applyAlignment="1">
      <alignment/>
    </xf>
    <xf numFmtId="164" fontId="102" fillId="0" borderId="23" xfId="0" applyFont="1" applyBorder="1" applyAlignment="1">
      <alignment/>
    </xf>
    <xf numFmtId="164" fontId="101" fillId="0" borderId="23" xfId="0" applyFont="1" applyBorder="1" applyAlignment="1">
      <alignment/>
    </xf>
    <xf numFmtId="164" fontId="101" fillId="0" borderId="24" xfId="0" applyFont="1" applyBorder="1" applyAlignment="1">
      <alignment/>
    </xf>
    <xf numFmtId="164" fontId="101" fillId="0" borderId="25" xfId="0" applyFont="1" applyBorder="1" applyAlignment="1">
      <alignment/>
    </xf>
    <xf numFmtId="164" fontId="105" fillId="0" borderId="25" xfId="0" applyFont="1" applyBorder="1" applyAlignment="1">
      <alignment horizontal="right"/>
    </xf>
    <xf numFmtId="164" fontId="101" fillId="0" borderId="20" xfId="0" applyFont="1" applyBorder="1" applyAlignment="1">
      <alignment/>
    </xf>
    <xf numFmtId="164" fontId="101" fillId="0" borderId="20" xfId="0" applyFont="1" applyFill="1" applyBorder="1" applyAlignment="1">
      <alignment/>
    </xf>
    <xf numFmtId="164" fontId="0" fillId="0" borderId="25" xfId="0" applyBorder="1" applyAlignment="1">
      <alignment/>
    </xf>
    <xf numFmtId="164" fontId="102" fillId="0" borderId="25" xfId="0" applyFont="1" applyBorder="1" applyAlignment="1">
      <alignment/>
    </xf>
    <xf numFmtId="164" fontId="102" fillId="0" borderId="26" xfId="0" applyFont="1" applyBorder="1" applyAlignment="1">
      <alignment/>
    </xf>
    <xf numFmtId="164" fontId="101" fillId="0" borderId="21" xfId="0" applyFont="1" applyBorder="1" applyAlignment="1">
      <alignment/>
    </xf>
    <xf numFmtId="164" fontId="101" fillId="0" borderId="27" xfId="0" applyFont="1" applyBorder="1" applyAlignment="1">
      <alignment/>
    </xf>
    <xf numFmtId="164" fontId="88" fillId="0" borderId="15" xfId="44" applyBorder="1" applyAlignment="1" applyProtection="1">
      <alignment/>
      <protection/>
    </xf>
    <xf numFmtId="164" fontId="101" fillId="0" borderId="28" xfId="0" applyFont="1" applyBorder="1" applyAlignment="1">
      <alignment/>
    </xf>
    <xf numFmtId="164" fontId="0" fillId="0" borderId="29" xfId="0" applyBorder="1" applyAlignment="1">
      <alignment/>
    </xf>
    <xf numFmtId="164" fontId="102" fillId="0" borderId="30" xfId="0" applyFont="1" applyBorder="1" applyAlignment="1">
      <alignment/>
    </xf>
    <xf numFmtId="164" fontId="102" fillId="0" borderId="29" xfId="0" applyFont="1" applyBorder="1" applyAlignment="1">
      <alignment/>
    </xf>
    <xf numFmtId="164" fontId="101" fillId="0" borderId="31" xfId="0" applyFont="1" applyBorder="1" applyAlignment="1">
      <alignment/>
    </xf>
    <xf numFmtId="164" fontId="102" fillId="0" borderId="28" xfId="0" applyFon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84" fillId="0" borderId="15" xfId="0" applyFont="1" applyFill="1" applyBorder="1" applyAlignment="1">
      <alignment/>
    </xf>
    <xf numFmtId="164" fontId="108" fillId="0" borderId="15" xfId="0" applyFont="1" applyFill="1" applyBorder="1" applyAlignment="1">
      <alignment horizontal="right"/>
    </xf>
    <xf numFmtId="164" fontId="0" fillId="0" borderId="15" xfId="0" applyFill="1" applyBorder="1" applyAlignment="1">
      <alignment/>
    </xf>
    <xf numFmtId="164" fontId="88" fillId="0" borderId="17" xfId="44" applyBorder="1" applyAlignment="1" applyProtection="1">
      <alignment/>
      <protection/>
    </xf>
    <xf numFmtId="164" fontId="102" fillId="0" borderId="36" xfId="0" applyFont="1" applyBorder="1" applyAlignment="1">
      <alignment/>
    </xf>
    <xf numFmtId="164" fontId="0" fillId="0" borderId="31" xfId="0" applyBorder="1" applyAlignment="1">
      <alignment/>
    </xf>
    <xf numFmtId="164" fontId="101" fillId="0" borderId="30" xfId="0" applyFont="1" applyBorder="1" applyAlignment="1">
      <alignment/>
    </xf>
    <xf numFmtId="164" fontId="0" fillId="0" borderId="28" xfId="0" applyBorder="1" applyAlignment="1">
      <alignment/>
    </xf>
    <xf numFmtId="164" fontId="0" fillId="0" borderId="37" xfId="0" applyBorder="1" applyAlignment="1">
      <alignment/>
    </xf>
    <xf numFmtId="0" fontId="104" fillId="0" borderId="37" xfId="0" applyNumberFormat="1" applyFont="1" applyBorder="1" applyAlignment="1">
      <alignment/>
    </xf>
    <xf numFmtId="0" fontId="104" fillId="0" borderId="28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164" fontId="0" fillId="0" borderId="38" xfId="0" applyBorder="1" applyAlignment="1">
      <alignment/>
    </xf>
    <xf numFmtId="164" fontId="88" fillId="0" borderId="34" xfId="44" applyBorder="1" applyAlignment="1" applyProtection="1">
      <alignment/>
      <protection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41" xfId="0" applyBorder="1" applyAlignment="1">
      <alignment/>
    </xf>
    <xf numFmtId="164" fontId="3" fillId="0" borderId="11" xfId="0" applyFont="1" applyBorder="1" applyAlignment="1">
      <alignment/>
    </xf>
    <xf numFmtId="164" fontId="109" fillId="33" borderId="11" xfId="0" applyFont="1" applyFill="1" applyBorder="1" applyAlignment="1">
      <alignment horizontal="right"/>
    </xf>
    <xf numFmtId="164" fontId="109" fillId="33" borderId="11" xfId="0" applyFont="1" applyFill="1" applyBorder="1" applyAlignment="1">
      <alignment/>
    </xf>
    <xf numFmtId="164" fontId="110" fillId="33" borderId="11" xfId="0" applyFont="1" applyFill="1" applyBorder="1" applyAlignment="1">
      <alignment horizontal="right"/>
    </xf>
    <xf numFmtId="44" fontId="110" fillId="33" borderId="11" xfId="59" applyFont="1" applyFill="1" applyBorder="1" applyAlignment="1">
      <alignment horizontal="right"/>
    </xf>
    <xf numFmtId="0" fontId="0" fillId="0" borderId="0" xfId="0" applyNumberFormat="1" applyAlignment="1">
      <alignment/>
    </xf>
    <xf numFmtId="0" fontId="0" fillId="0" borderId="42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111" fillId="0" borderId="45" xfId="0" applyNumberFormat="1" applyFont="1" applyBorder="1" applyAlignment="1">
      <alignment/>
    </xf>
    <xf numFmtId="0" fontId="111" fillId="0" borderId="46" xfId="0" applyNumberFormat="1" applyFont="1" applyBorder="1" applyAlignment="1">
      <alignment/>
    </xf>
    <xf numFmtId="0" fontId="111" fillId="0" borderId="42" xfId="0" applyNumberFormat="1" applyFont="1" applyBorder="1" applyAlignment="1">
      <alignment/>
    </xf>
    <xf numFmtId="0" fontId="111" fillId="0" borderId="0" xfId="0" applyNumberFormat="1" applyFont="1" applyAlignment="1">
      <alignment/>
    </xf>
    <xf numFmtId="0" fontId="111" fillId="0" borderId="0" xfId="0" applyNumberFormat="1" applyFont="1" applyBorder="1" applyAlignment="1">
      <alignment/>
    </xf>
    <xf numFmtId="0" fontId="0" fillId="0" borderId="47" xfId="0" applyNumberFormat="1" applyBorder="1" applyAlignment="1">
      <alignment/>
    </xf>
    <xf numFmtId="0" fontId="0" fillId="35" borderId="48" xfId="0" applyNumberFormat="1" applyFill="1" applyBorder="1" applyAlignment="1">
      <alignment/>
    </xf>
    <xf numFmtId="0" fontId="111" fillId="0" borderId="43" xfId="0" applyNumberFormat="1" applyFont="1" applyBorder="1" applyAlignment="1">
      <alignment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104" fillId="0" borderId="51" xfId="0" applyFont="1" applyBorder="1" applyAlignment="1">
      <alignment horizontal="center"/>
    </xf>
    <xf numFmtId="164" fontId="2" fillId="0" borderId="15" xfId="0" applyFont="1" applyFill="1" applyBorder="1" applyAlignment="1">
      <alignment horizontal="right"/>
    </xf>
    <xf numFmtId="164" fontId="0" fillId="0" borderId="12" xfId="0" applyFill="1" applyBorder="1" applyAlignment="1">
      <alignment/>
    </xf>
    <xf numFmtId="164" fontId="2" fillId="0" borderId="19" xfId="0" applyFont="1" applyFill="1" applyBorder="1" applyAlignment="1">
      <alignment horizontal="right"/>
    </xf>
    <xf numFmtId="164" fontId="4" fillId="0" borderId="15" xfId="0" applyFont="1" applyFill="1" applyBorder="1" applyAlignment="1">
      <alignment horizontal="right"/>
    </xf>
    <xf numFmtId="164" fontId="5" fillId="0" borderId="15" xfId="0" applyFont="1" applyFill="1" applyBorder="1" applyAlignment="1">
      <alignment horizontal="left"/>
    </xf>
    <xf numFmtId="164" fontId="0" fillId="0" borderId="52" xfId="0" applyBorder="1" applyAlignment="1">
      <alignment/>
    </xf>
    <xf numFmtId="0" fontId="111" fillId="0" borderId="0" xfId="0" applyNumberFormat="1" applyFont="1" applyBorder="1" applyAlignment="1">
      <alignment/>
    </xf>
    <xf numFmtId="0" fontId="111" fillId="0" borderId="45" xfId="0" applyNumberFormat="1" applyFont="1" applyBorder="1" applyAlignment="1">
      <alignment/>
    </xf>
    <xf numFmtId="0" fontId="111" fillId="0" borderId="46" xfId="0" applyNumberFormat="1" applyFont="1" applyBorder="1" applyAlignment="1">
      <alignment/>
    </xf>
    <xf numFmtId="0" fontId="111" fillId="0" borderId="42" xfId="0" applyNumberFormat="1" applyFont="1" applyBorder="1" applyAlignment="1">
      <alignment/>
    </xf>
    <xf numFmtId="0" fontId="111" fillId="0" borderId="43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2" fontId="13" fillId="36" borderId="53" xfId="0" applyNumberFormat="1" applyFont="1" applyFill="1" applyBorder="1" applyAlignment="1">
      <alignment horizontal="center" vertical="center"/>
    </xf>
    <xf numFmtId="2" fontId="8" fillId="36" borderId="5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2" fontId="13" fillId="36" borderId="0" xfId="0" applyNumberFormat="1" applyFont="1" applyFill="1" applyBorder="1" applyAlignment="1">
      <alignment horizontal="center" vertical="center"/>
    </xf>
    <xf numFmtId="2" fontId="8" fillId="36" borderId="0" xfId="0" applyNumberFormat="1" applyFont="1" applyFill="1" applyBorder="1" applyAlignment="1">
      <alignment horizontal="center" vertical="center"/>
    </xf>
    <xf numFmtId="0" fontId="14" fillId="0" borderId="0" xfId="44" applyNumberFormat="1" applyFont="1" applyBorder="1" applyAlignment="1" applyProtection="1">
      <alignment horizontal="left"/>
      <protection/>
    </xf>
    <xf numFmtId="0" fontId="12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104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7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20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/>
    </xf>
    <xf numFmtId="0" fontId="21" fillId="37" borderId="0" xfId="0" applyNumberFormat="1" applyFont="1" applyFill="1" applyBorder="1" applyAlignment="1">
      <alignment horizontal="left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 horizontal="right"/>
    </xf>
    <xf numFmtId="9" fontId="0" fillId="37" borderId="0" xfId="0" applyNumberFormat="1" applyFont="1" applyFill="1" applyAlignment="1">
      <alignment horizontal="right"/>
    </xf>
    <xf numFmtId="2" fontId="0" fillId="37" borderId="0" xfId="0" applyNumberFormat="1" applyFont="1" applyFill="1" applyAlignment="1">
      <alignment/>
    </xf>
    <xf numFmtId="2" fontId="20" fillId="37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/>
    </xf>
    <xf numFmtId="0" fontId="16" fillId="0" borderId="0" xfId="0" applyNumberFormat="1" applyFont="1" applyAlignment="1">
      <alignment horizontal="right"/>
    </xf>
    <xf numFmtId="9" fontId="22" fillId="0" borderId="0" xfId="0" applyNumberFormat="1" applyFont="1" applyBorder="1" applyAlignment="1">
      <alignment horizontal="left"/>
    </xf>
    <xf numFmtId="2" fontId="16" fillId="0" borderId="0" xfId="0" applyNumberFormat="1" applyFont="1" applyAlignment="1">
      <alignment/>
    </xf>
    <xf numFmtId="0" fontId="18" fillId="0" borderId="0" xfId="0" applyNumberFormat="1" applyFont="1" applyBorder="1" applyAlignment="1">
      <alignment horizontal="left"/>
    </xf>
    <xf numFmtId="9" fontId="10" fillId="0" borderId="0" xfId="0" applyNumberFormat="1" applyFont="1" applyBorder="1" applyAlignment="1">
      <alignment horizontal="right"/>
    </xf>
    <xf numFmtId="9" fontId="10" fillId="0" borderId="0" xfId="0" applyNumberFormat="1" applyFont="1" applyBorder="1" applyAlignment="1">
      <alignment horizontal="left"/>
    </xf>
    <xf numFmtId="9" fontId="9" fillId="0" borderId="0" xfId="0" applyNumberFormat="1" applyFont="1" applyBorder="1" applyAlignment="1">
      <alignment horizontal="left"/>
    </xf>
    <xf numFmtId="2" fontId="24" fillId="0" borderId="0" xfId="0" applyNumberFormat="1" applyFont="1" applyAlignment="1">
      <alignment horizontal="center"/>
    </xf>
    <xf numFmtId="0" fontId="2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2" fontId="25" fillId="0" borderId="53" xfId="0" applyNumberFormat="1" applyFont="1" applyBorder="1" applyAlignment="1">
      <alignment horizontal="center"/>
    </xf>
    <xf numFmtId="0" fontId="13" fillId="36" borderId="53" xfId="0" applyNumberFormat="1" applyFont="1" applyFill="1" applyBorder="1" applyAlignment="1">
      <alignment horizontal="center" vertical="center" wrapText="1"/>
    </xf>
    <xf numFmtId="0" fontId="13" fillId="36" borderId="53" xfId="0" applyNumberFormat="1" applyFont="1" applyFill="1" applyBorder="1" applyAlignment="1">
      <alignment horizontal="center" vertical="center"/>
    </xf>
    <xf numFmtId="9" fontId="13" fillId="36" borderId="53" xfId="0" applyNumberFormat="1" applyFont="1" applyFill="1" applyBorder="1" applyAlignment="1">
      <alignment horizontal="center" vertical="center"/>
    </xf>
    <xf numFmtId="3" fontId="26" fillId="36" borderId="53" xfId="0" applyNumberFormat="1" applyFont="1" applyFill="1" applyBorder="1" applyAlignment="1">
      <alignment horizontal="center" vertical="center"/>
    </xf>
    <xf numFmtId="2" fontId="20" fillId="36" borderId="53" xfId="0" applyNumberFormat="1" applyFont="1" applyFill="1" applyBorder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19" fillId="0" borderId="54" xfId="0" applyNumberFormat="1" applyFont="1" applyBorder="1" applyAlignment="1">
      <alignment wrapText="1"/>
    </xf>
    <xf numFmtId="0" fontId="19" fillId="0" borderId="55" xfId="0" applyNumberFormat="1" applyFont="1" applyBorder="1" applyAlignment="1">
      <alignment horizontal="center"/>
    </xf>
    <xf numFmtId="9" fontId="19" fillId="0" borderId="55" xfId="0" applyNumberFormat="1" applyFont="1" applyBorder="1" applyAlignment="1">
      <alignment horizontal="center"/>
    </xf>
    <xf numFmtId="4" fontId="19" fillId="0" borderId="55" xfId="0" applyNumberFormat="1" applyFont="1" applyBorder="1" applyAlignment="1">
      <alignment/>
    </xf>
    <xf numFmtId="4" fontId="10" fillId="0" borderId="55" xfId="0" applyNumberFormat="1" applyFont="1" applyBorder="1" applyAlignment="1">
      <alignment horizontal="right"/>
    </xf>
    <xf numFmtId="0" fontId="17" fillId="0" borderId="0" xfId="0" applyNumberFormat="1" applyFont="1" applyAlignment="1">
      <alignment/>
    </xf>
    <xf numFmtId="0" fontId="19" fillId="0" borderId="53" xfId="0" applyNumberFormat="1" applyFont="1" applyBorder="1" applyAlignment="1">
      <alignment wrapText="1"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right"/>
    </xf>
    <xf numFmtId="9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7" fillId="36" borderId="53" xfId="0" applyNumberFormat="1" applyFont="1" applyFill="1" applyBorder="1" applyAlignment="1">
      <alignment horizontal="right"/>
    </xf>
    <xf numFmtId="4" fontId="23" fillId="36" borderId="53" xfId="0" applyNumberFormat="1" applyFont="1" applyFill="1" applyBorder="1" applyAlignment="1">
      <alignment horizontal="right"/>
    </xf>
    <xf numFmtId="0" fontId="17" fillId="0" borderId="0" xfId="0" applyNumberFormat="1" applyFont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right"/>
    </xf>
    <xf numFmtId="9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4" fontId="8" fillId="0" borderId="56" xfId="0" applyNumberFormat="1" applyFont="1" applyBorder="1" applyAlignment="1">
      <alignment horizontal="right"/>
    </xf>
    <xf numFmtId="4" fontId="8" fillId="0" borderId="56" xfId="0" applyNumberFormat="1" applyFont="1" applyFill="1" applyBorder="1" applyAlignment="1">
      <alignment horizontal="right"/>
    </xf>
    <xf numFmtId="0" fontId="18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7" fillId="0" borderId="0" xfId="0" applyNumberFormat="1" applyFont="1" applyAlignment="1">
      <alignment horizontal="right"/>
    </xf>
    <xf numFmtId="9" fontId="17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4" fontId="17" fillId="0" borderId="53" xfId="0" applyNumberFormat="1" applyFont="1" applyBorder="1" applyAlignment="1">
      <alignment horizontal="right"/>
    </xf>
    <xf numFmtId="4" fontId="18" fillId="0" borderId="53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0" fontId="2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0" applyNumberFormat="1" applyFont="1" applyFill="1" applyAlignment="1">
      <alignment horizontal="right"/>
    </xf>
    <xf numFmtId="0" fontId="13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right"/>
    </xf>
    <xf numFmtId="0" fontId="15" fillId="0" borderId="45" xfId="0" applyNumberFormat="1" applyFont="1" applyBorder="1" applyAlignment="1">
      <alignment/>
    </xf>
    <xf numFmtId="0" fontId="9" fillId="0" borderId="42" xfId="0" applyNumberFormat="1" applyFont="1" applyBorder="1" applyAlignment="1">
      <alignment/>
    </xf>
    <xf numFmtId="0" fontId="9" fillId="0" borderId="45" xfId="0" applyNumberFormat="1" applyFont="1" applyBorder="1" applyAlignment="1">
      <alignment horizontal="right"/>
    </xf>
    <xf numFmtId="9" fontId="9" fillId="0" borderId="46" xfId="0" applyNumberFormat="1" applyFont="1" applyBorder="1" applyAlignment="1">
      <alignment horizontal="right"/>
    </xf>
    <xf numFmtId="2" fontId="9" fillId="0" borderId="46" xfId="0" applyNumberFormat="1" applyFont="1" applyBorder="1" applyAlignment="1">
      <alignment/>
    </xf>
    <xf numFmtId="2" fontId="15" fillId="0" borderId="46" xfId="0" applyNumberFormat="1" applyFont="1" applyBorder="1" applyAlignment="1">
      <alignment/>
    </xf>
    <xf numFmtId="2" fontId="9" fillId="0" borderId="42" xfId="0" applyNumberFormat="1" applyFont="1" applyBorder="1" applyAlignment="1">
      <alignment horizontal="right"/>
    </xf>
    <xf numFmtId="0" fontId="12" fillId="0" borderId="0" xfId="0" applyNumberFormat="1" applyFont="1" applyAlignment="1">
      <alignment/>
    </xf>
    <xf numFmtId="0" fontId="18" fillId="0" borderId="10" xfId="0" applyNumberFormat="1" applyFont="1" applyBorder="1" applyAlignment="1">
      <alignment/>
    </xf>
    <xf numFmtId="0" fontId="17" fillId="0" borderId="43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right"/>
    </xf>
    <xf numFmtId="9" fontId="17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/>
    </xf>
    <xf numFmtId="2" fontId="18" fillId="0" borderId="43" xfId="0" applyNumberFormat="1" applyFont="1" applyBorder="1" applyAlignment="1">
      <alignment horizontal="right"/>
    </xf>
    <xf numFmtId="2" fontId="18" fillId="0" borderId="44" xfId="0" applyNumberFormat="1" applyFont="1" applyBorder="1" applyAlignment="1">
      <alignment/>
    </xf>
    <xf numFmtId="0" fontId="0" fillId="0" borderId="44" xfId="0" applyNumberFormat="1" applyBorder="1" applyAlignment="1">
      <alignment horizontal="right"/>
    </xf>
    <xf numFmtId="9" fontId="0" fillId="0" borderId="57" xfId="0" applyNumberFormat="1" applyBorder="1" applyAlignment="1">
      <alignment horizontal="right"/>
    </xf>
    <xf numFmtId="2" fontId="18" fillId="0" borderId="57" xfId="0" applyNumberFormat="1" applyFont="1" applyBorder="1" applyAlignment="1">
      <alignment/>
    </xf>
    <xf numFmtId="2" fontId="18" fillId="0" borderId="47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0" fontId="29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0" fillId="38" borderId="0" xfId="0" applyNumberFormat="1" applyFill="1" applyAlignment="1" applyProtection="1">
      <alignment/>
      <protection/>
    </xf>
    <xf numFmtId="0" fontId="5" fillId="38" borderId="0" xfId="0" applyNumberFormat="1" applyFont="1" applyFill="1" applyAlignment="1" applyProtection="1">
      <alignment/>
      <protection/>
    </xf>
    <xf numFmtId="0" fontId="0" fillId="38" borderId="0" xfId="0" applyNumberFormat="1" applyFill="1" applyBorder="1" applyAlignment="1" applyProtection="1">
      <alignment/>
      <protection/>
    </xf>
    <xf numFmtId="4" fontId="0" fillId="36" borderId="53" xfId="0" applyNumberFormat="1" applyFill="1" applyBorder="1" applyAlignment="1" applyProtection="1">
      <alignment/>
      <protection locked="0"/>
    </xf>
    <xf numFmtId="4" fontId="0" fillId="38" borderId="0" xfId="0" applyNumberFormat="1" applyFill="1" applyAlignment="1" applyProtection="1">
      <alignment/>
      <protection/>
    </xf>
    <xf numFmtId="4" fontId="5" fillId="38" borderId="0" xfId="0" applyNumberFormat="1" applyFont="1" applyFill="1" applyAlignment="1" applyProtection="1">
      <alignment horizontal="center"/>
      <protection/>
    </xf>
    <xf numFmtId="0" fontId="5" fillId="38" borderId="0" xfId="0" applyNumberFormat="1" applyFont="1" applyFill="1" applyBorder="1" applyAlignment="1" applyProtection="1">
      <alignment horizontal="center"/>
      <protection/>
    </xf>
    <xf numFmtId="167" fontId="0" fillId="38" borderId="0" xfId="0" applyNumberFormat="1" applyFill="1" applyAlignment="1" applyProtection="1">
      <alignment horizontal="center"/>
      <protection/>
    </xf>
    <xf numFmtId="0" fontId="0" fillId="38" borderId="0" xfId="0" applyNumberFormat="1" applyFill="1" applyBorder="1" applyAlignment="1" applyProtection="1">
      <alignment horizontal="center"/>
      <protection/>
    </xf>
    <xf numFmtId="0" fontId="4" fillId="38" borderId="0" xfId="0" applyNumberFormat="1" applyFont="1" applyFill="1" applyAlignment="1" applyProtection="1">
      <alignment/>
      <protection/>
    </xf>
    <xf numFmtId="0" fontId="4" fillId="38" borderId="0" xfId="0" applyNumberFormat="1" applyFont="1" applyFill="1" applyBorder="1" applyAlignment="1" applyProtection="1">
      <alignment/>
      <protection/>
    </xf>
    <xf numFmtId="0" fontId="30" fillId="39" borderId="0" xfId="0" applyNumberFormat="1" applyFont="1" applyFill="1" applyAlignment="1" applyProtection="1">
      <alignment vertical="center"/>
      <protection/>
    </xf>
    <xf numFmtId="0" fontId="0" fillId="39" borderId="0" xfId="0" applyNumberFormat="1" applyFill="1" applyAlignment="1" applyProtection="1">
      <alignment vertical="center"/>
      <protection/>
    </xf>
    <xf numFmtId="0" fontId="0" fillId="36" borderId="58" xfId="0" applyNumberFormat="1" applyFill="1" applyBorder="1" applyAlignment="1" applyProtection="1">
      <alignment/>
      <protection locked="0"/>
    </xf>
    <xf numFmtId="0" fontId="0" fillId="36" borderId="59" xfId="0" applyNumberFormat="1" applyFill="1" applyBorder="1" applyAlignment="1" applyProtection="1">
      <alignment/>
      <protection locked="0"/>
    </xf>
    <xf numFmtId="0" fontId="0" fillId="36" borderId="48" xfId="0" applyNumberFormat="1" applyFill="1" applyBorder="1" applyAlignment="1" applyProtection="1">
      <alignment/>
      <protection locked="0"/>
    </xf>
    <xf numFmtId="0" fontId="31" fillId="39" borderId="0" xfId="0" applyNumberFormat="1" applyFont="1" applyFill="1" applyAlignment="1" applyProtection="1">
      <alignment vertical="center"/>
      <protection/>
    </xf>
    <xf numFmtId="0" fontId="31" fillId="39" borderId="0" xfId="0" applyNumberFormat="1" applyFont="1" applyFill="1" applyBorder="1" applyAlignment="1" applyProtection="1">
      <alignment vertical="center"/>
      <protection/>
    </xf>
    <xf numFmtId="0" fontId="32" fillId="39" borderId="0" xfId="44" applyNumberFormat="1" applyFon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/>
      <protection locked="0"/>
    </xf>
    <xf numFmtId="0" fontId="30" fillId="39" borderId="0" xfId="0" applyNumberFormat="1" applyFont="1" applyFill="1" applyAlignment="1" applyProtection="1">
      <alignment/>
      <protection locked="0"/>
    </xf>
    <xf numFmtId="0" fontId="0" fillId="39" borderId="0" xfId="0" applyNumberFormat="1" applyFill="1" applyAlignment="1" applyProtection="1">
      <alignment/>
      <protection locked="0"/>
    </xf>
    <xf numFmtId="0" fontId="0" fillId="38" borderId="0" xfId="0" applyNumberFormat="1" applyFill="1" applyAlignment="1" applyProtection="1">
      <alignment/>
      <protection locked="0"/>
    </xf>
    <xf numFmtId="0" fontId="5" fillId="38" borderId="0" xfId="0" applyNumberFormat="1" applyFont="1" applyFill="1" applyAlignment="1" applyProtection="1">
      <alignment/>
      <protection locked="0"/>
    </xf>
    <xf numFmtId="0" fontId="0" fillId="38" borderId="0" xfId="0" applyNumberFormat="1" applyFill="1" applyBorder="1" applyAlignment="1" applyProtection="1">
      <alignment/>
      <protection locked="0"/>
    </xf>
    <xf numFmtId="4" fontId="0" fillId="38" borderId="0" xfId="0" applyNumberFormat="1" applyFill="1" applyAlignment="1" applyProtection="1">
      <alignment/>
      <protection locked="0"/>
    </xf>
    <xf numFmtId="4" fontId="5" fillId="38" borderId="0" xfId="0" applyNumberFormat="1" applyFont="1" applyFill="1" applyAlignment="1" applyProtection="1">
      <alignment horizontal="center"/>
      <protection locked="0"/>
    </xf>
    <xf numFmtId="0" fontId="5" fillId="38" borderId="0" xfId="0" applyNumberFormat="1" applyFont="1" applyFill="1" applyBorder="1" applyAlignment="1" applyProtection="1">
      <alignment horizontal="center"/>
      <protection locked="0"/>
    </xf>
    <xf numFmtId="167" fontId="0" fillId="38" borderId="0" xfId="0" applyNumberFormat="1" applyFill="1" applyAlignment="1" applyProtection="1">
      <alignment horizontal="center"/>
      <protection locked="0"/>
    </xf>
    <xf numFmtId="0" fontId="0" fillId="38" borderId="0" xfId="0" applyNumberFormat="1" applyFill="1" applyBorder="1" applyAlignment="1" applyProtection="1">
      <alignment horizontal="center"/>
      <protection locked="0"/>
    </xf>
    <xf numFmtId="0" fontId="4" fillId="38" borderId="0" xfId="0" applyNumberFormat="1" applyFont="1" applyFill="1" applyAlignment="1" applyProtection="1">
      <alignment/>
      <protection locked="0"/>
    </xf>
    <xf numFmtId="0" fontId="4" fillId="38" borderId="0" xfId="0" applyNumberFormat="1" applyFont="1" applyFill="1" applyBorder="1" applyAlignment="1" applyProtection="1">
      <alignment/>
      <protection locked="0"/>
    </xf>
    <xf numFmtId="0" fontId="31" fillId="39" borderId="0" xfId="0" applyNumberFormat="1" applyFont="1" applyFill="1" applyAlignment="1" applyProtection="1">
      <alignment vertical="center"/>
      <protection locked="0"/>
    </xf>
    <xf numFmtId="0" fontId="31" fillId="39" borderId="0" xfId="0" applyNumberFormat="1" applyFont="1" applyFill="1" applyBorder="1" applyAlignment="1" applyProtection="1">
      <alignment vertical="center"/>
      <protection locked="0"/>
    </xf>
    <xf numFmtId="0" fontId="32" fillId="39" borderId="0" xfId="44" applyNumberFormat="1" applyFont="1" applyFill="1" applyAlignment="1" applyProtection="1">
      <alignment horizontal="right" vertical="center"/>
      <protection locked="0"/>
    </xf>
    <xf numFmtId="0" fontId="15" fillId="0" borderId="10" xfId="0" applyNumberFormat="1" applyFont="1" applyBorder="1" applyAlignment="1">
      <alignment/>
    </xf>
    <xf numFmtId="0" fontId="9" fillId="0" borderId="43" xfId="0" applyNumberFormat="1" applyFont="1" applyBorder="1" applyAlignment="1">
      <alignment/>
    </xf>
    <xf numFmtId="0" fontId="9" fillId="0" borderId="1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9" fillId="0" borderId="43" xfId="0" applyNumberFormat="1" applyFont="1" applyBorder="1" applyAlignment="1">
      <alignment horizontal="right"/>
    </xf>
    <xf numFmtId="0" fontId="102" fillId="0" borderId="0" xfId="0" applyNumberFormat="1" applyFont="1" applyAlignment="1">
      <alignment/>
    </xf>
    <xf numFmtId="0" fontId="102" fillId="0" borderId="0" xfId="0" applyNumberFormat="1" applyFont="1" applyAlignment="1">
      <alignment horizontal="right"/>
    </xf>
    <xf numFmtId="164" fontId="2" fillId="0" borderId="15" xfId="0" applyFont="1" applyFill="1" applyBorder="1" applyAlignment="1">
      <alignment horizontal="right"/>
    </xf>
    <xf numFmtId="0" fontId="111" fillId="0" borderId="0" xfId="0" applyNumberFormat="1" applyFont="1" applyBorder="1" applyAlignment="1">
      <alignment/>
    </xf>
    <xf numFmtId="0" fontId="111" fillId="0" borderId="43" xfId="0" applyNumberFormat="1" applyFont="1" applyBorder="1" applyAlignment="1">
      <alignment/>
    </xf>
    <xf numFmtId="0" fontId="111" fillId="0" borderId="45" xfId="0" applyNumberFormat="1" applyFont="1" applyBorder="1" applyAlignment="1">
      <alignment/>
    </xf>
    <xf numFmtId="0" fontId="111" fillId="0" borderId="46" xfId="0" applyNumberFormat="1" applyFont="1" applyBorder="1" applyAlignment="1">
      <alignment/>
    </xf>
    <xf numFmtId="0" fontId="111" fillId="0" borderId="42" xfId="0" applyNumberFormat="1" applyFont="1" applyBorder="1" applyAlignment="1">
      <alignment/>
    </xf>
    <xf numFmtId="0" fontId="111" fillId="0" borderId="60" xfId="0" applyNumberFormat="1" applyFont="1" applyBorder="1" applyAlignment="1">
      <alignment/>
    </xf>
    <xf numFmtId="0" fontId="112" fillId="0" borderId="61" xfId="0" applyNumberFormat="1" applyFont="1" applyBorder="1" applyAlignment="1">
      <alignment horizontal="right"/>
    </xf>
    <xf numFmtId="0" fontId="112" fillId="0" borderId="10" xfId="0" applyNumberFormat="1" applyFont="1" applyBorder="1" applyAlignment="1">
      <alignment horizontal="right"/>
    </xf>
    <xf numFmtId="0" fontId="113" fillId="0" borderId="43" xfId="0" applyNumberFormat="1" applyFont="1" applyBorder="1" applyAlignment="1">
      <alignment/>
    </xf>
    <xf numFmtId="0" fontId="114" fillId="0" borderId="57" xfId="0" applyNumberFormat="1" applyFont="1" applyBorder="1" applyAlignment="1">
      <alignment horizontal="left"/>
    </xf>
    <xf numFmtId="0" fontId="114" fillId="0" borderId="57" xfId="0" applyNumberFormat="1" applyFont="1" applyBorder="1" applyAlignment="1">
      <alignment horizontal="right" vertical="center"/>
    </xf>
    <xf numFmtId="0" fontId="114" fillId="0" borderId="44" xfId="0" applyNumberFormat="1" applyFont="1" applyBorder="1" applyAlignment="1">
      <alignment horizontal="right"/>
    </xf>
    <xf numFmtId="0" fontId="115" fillId="0" borderId="57" xfId="0" applyNumberFormat="1" applyFont="1" applyBorder="1" applyAlignment="1">
      <alignment horizontal="right"/>
    </xf>
    <xf numFmtId="0" fontId="112" fillId="0" borderId="57" xfId="0" applyNumberFormat="1" applyFont="1" applyBorder="1" applyAlignment="1">
      <alignment horizontal="right"/>
    </xf>
    <xf numFmtId="1" fontId="116" fillId="0" borderId="0" xfId="0" applyNumberFormat="1" applyFont="1" applyAlignment="1">
      <alignment horizontal="right"/>
    </xf>
    <xf numFmtId="164" fontId="98" fillId="0" borderId="11" xfId="0" applyFont="1" applyBorder="1" applyAlignment="1">
      <alignment/>
    </xf>
    <xf numFmtId="164" fontId="117" fillId="0" borderId="11" xfId="0" applyFont="1" applyBorder="1" applyAlignment="1">
      <alignment/>
    </xf>
    <xf numFmtId="164" fontId="118" fillId="0" borderId="62" xfId="0" applyFont="1" applyBorder="1" applyAlignment="1">
      <alignment/>
    </xf>
    <xf numFmtId="164" fontId="119" fillId="0" borderId="15" xfId="0" applyFont="1" applyBorder="1" applyAlignment="1">
      <alignment/>
    </xf>
    <xf numFmtId="14" fontId="120" fillId="0" borderId="0" xfId="0" applyNumberFormat="1" applyFont="1" applyAlignment="1">
      <alignment horizontal="right"/>
    </xf>
    <xf numFmtId="2" fontId="121" fillId="0" borderId="0" xfId="0" applyNumberFormat="1" applyFont="1" applyAlignment="1">
      <alignment horizontal="right"/>
    </xf>
    <xf numFmtId="164" fontId="98" fillId="0" borderId="12" xfId="0" applyFont="1" applyBorder="1" applyAlignment="1">
      <alignment/>
    </xf>
    <xf numFmtId="164" fontId="98" fillId="0" borderId="13" xfId="0" applyFont="1" applyBorder="1" applyAlignment="1">
      <alignment/>
    </xf>
    <xf numFmtId="164" fontId="98" fillId="0" borderId="16" xfId="0" applyFont="1" applyBorder="1" applyAlignment="1">
      <alignment/>
    </xf>
    <xf numFmtId="164" fontId="98" fillId="40" borderId="11" xfId="0" applyFont="1" applyFill="1" applyBorder="1" applyAlignment="1">
      <alignment/>
    </xf>
    <xf numFmtId="49" fontId="102" fillId="34" borderId="18" xfId="0" applyNumberFormat="1" applyFont="1" applyFill="1" applyBorder="1" applyAlignment="1">
      <alignment/>
    </xf>
    <xf numFmtId="49" fontId="0" fillId="0" borderId="17" xfId="0" applyNumberFormat="1" applyBorder="1" applyAlignment="1">
      <alignment/>
    </xf>
    <xf numFmtId="164" fontId="104" fillId="33" borderId="0" xfId="0" applyFont="1" applyFill="1" applyBorder="1" applyAlignment="1">
      <alignment/>
    </xf>
    <xf numFmtId="164" fontId="0" fillId="33" borderId="0" xfId="0" applyFill="1" applyBorder="1" applyAlignment="1">
      <alignment/>
    </xf>
    <xf numFmtId="164" fontId="107" fillId="33" borderId="0" xfId="0" applyFont="1" applyFill="1" applyBorder="1" applyAlignment="1">
      <alignment horizontal="right"/>
    </xf>
    <xf numFmtId="2" fontId="107" fillId="33" borderId="0" xfId="0" applyNumberFormat="1" applyFont="1" applyFill="1" applyBorder="1" applyAlignment="1">
      <alignment horizontal="right"/>
    </xf>
    <xf numFmtId="164" fontId="102" fillId="33" borderId="0" xfId="0" applyFont="1" applyFill="1" applyBorder="1" applyAlignment="1">
      <alignment/>
    </xf>
    <xf numFmtId="0" fontId="107" fillId="33" borderId="0" xfId="0" applyNumberFormat="1" applyFont="1" applyFill="1" applyBorder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64" fontId="98" fillId="0" borderId="11" xfId="0" applyFont="1" applyBorder="1" applyAlignment="1" applyProtection="1">
      <alignment/>
      <protection hidden="1"/>
    </xf>
    <xf numFmtId="164" fontId="118" fillId="0" borderId="11" xfId="0" applyFont="1" applyBorder="1" applyAlignment="1">
      <alignment/>
    </xf>
    <xf numFmtId="164" fontId="118" fillId="0" borderId="11" xfId="0" applyFont="1" applyBorder="1" applyAlignment="1" applyProtection="1">
      <alignment/>
      <protection hidden="1"/>
    </xf>
    <xf numFmtId="0" fontId="118" fillId="0" borderId="11" xfId="0" applyNumberFormat="1" applyFont="1" applyBorder="1" applyAlignment="1" applyProtection="1">
      <alignment/>
      <protection hidden="1"/>
    </xf>
    <xf numFmtId="0" fontId="119" fillId="0" borderId="11" xfId="0" applyNumberFormat="1" applyFont="1" applyBorder="1" applyAlignment="1" applyProtection="1">
      <alignment/>
      <protection hidden="1"/>
    </xf>
    <xf numFmtId="164" fontId="102" fillId="0" borderId="11" xfId="0" applyFont="1" applyBorder="1" applyAlignment="1">
      <alignment horizontal="right" wrapText="1"/>
    </xf>
    <xf numFmtId="164" fontId="104" fillId="0" borderId="49" xfId="0" applyFont="1" applyBorder="1" applyAlignment="1">
      <alignment/>
    </xf>
    <xf numFmtId="164" fontId="104" fillId="0" borderId="50" xfId="0" applyFont="1" applyBorder="1" applyAlignment="1">
      <alignment/>
    </xf>
    <xf numFmtId="164" fontId="104" fillId="0" borderId="17" xfId="0" applyFont="1" applyBorder="1" applyAlignment="1">
      <alignment/>
    </xf>
    <xf numFmtId="164" fontId="118" fillId="0" borderId="0" xfId="0" applyFont="1" applyBorder="1" applyAlignment="1">
      <alignment/>
    </xf>
    <xf numFmtId="44" fontId="122" fillId="0" borderId="12" xfId="0" applyNumberFormat="1" applyFont="1" applyBorder="1" applyAlignment="1">
      <alignment horizontal="right"/>
    </xf>
    <xf numFmtId="44" fontId="122" fillId="0" borderId="13" xfId="0" applyNumberFormat="1" applyFont="1" applyBorder="1" applyAlignment="1">
      <alignment horizontal="right"/>
    </xf>
    <xf numFmtId="164" fontId="0" fillId="0" borderId="12" xfId="0" applyBorder="1" applyAlignment="1">
      <alignment horizontal="center" wrapText="1"/>
    </xf>
    <xf numFmtId="164" fontId="0" fillId="0" borderId="14" xfId="0" applyBorder="1" applyAlignment="1">
      <alignment horizontal="center" wrapText="1"/>
    </xf>
    <xf numFmtId="164" fontId="0" fillId="0" borderId="13" xfId="0" applyBorder="1" applyAlignment="1">
      <alignment horizontal="center" wrapText="1"/>
    </xf>
    <xf numFmtId="164" fontId="33" fillId="34" borderId="63" xfId="0" applyFont="1" applyFill="1" applyBorder="1" applyAlignment="1">
      <alignment horizontal="left"/>
    </xf>
    <xf numFmtId="164" fontId="33" fillId="34" borderId="64" xfId="0" applyFont="1" applyFill="1" applyBorder="1" applyAlignment="1">
      <alignment horizontal="left"/>
    </xf>
    <xf numFmtId="0" fontId="103" fillId="34" borderId="18" xfId="0" applyNumberFormat="1" applyFont="1" applyFill="1" applyBorder="1" applyAlignment="1">
      <alignment horizontal="right"/>
    </xf>
    <xf numFmtId="164" fontId="104" fillId="0" borderId="51" xfId="0" applyFont="1" applyBorder="1" applyAlignment="1">
      <alignment horizontal="center"/>
    </xf>
    <xf numFmtId="164" fontId="103" fillId="34" borderId="18" xfId="0" applyFont="1" applyFill="1" applyBorder="1" applyAlignment="1">
      <alignment horizontal="right"/>
    </xf>
    <xf numFmtId="164" fontId="103" fillId="0" borderId="11" xfId="0" applyFont="1" applyFill="1" applyBorder="1" applyAlignment="1">
      <alignment horizontal="right"/>
    </xf>
    <xf numFmtId="164" fontId="104" fillId="0" borderId="51" xfId="0" applyFont="1" applyFill="1" applyBorder="1" applyAlignment="1">
      <alignment horizontal="center"/>
    </xf>
    <xf numFmtId="164" fontId="101" fillId="0" borderId="11" xfId="0" applyFont="1" applyFill="1" applyBorder="1" applyAlignment="1">
      <alignment horizontal="left"/>
    </xf>
    <xf numFmtId="44" fontId="123" fillId="0" borderId="12" xfId="0" applyNumberFormat="1" applyFont="1" applyBorder="1" applyAlignment="1">
      <alignment horizontal="right"/>
    </xf>
    <xf numFmtId="44" fontId="123" fillId="0" borderId="13" xfId="0" applyNumberFormat="1" applyFont="1" applyBorder="1" applyAlignment="1">
      <alignment horizontal="right"/>
    </xf>
    <xf numFmtId="164" fontId="122" fillId="0" borderId="11" xfId="0" applyFont="1" applyBorder="1" applyAlignment="1">
      <alignment horizontal="center" vertical="center" wrapText="1"/>
    </xf>
    <xf numFmtId="0" fontId="103" fillId="34" borderId="65" xfId="0" applyNumberFormat="1" applyFont="1" applyFill="1" applyBorder="1" applyAlignment="1">
      <alignment horizontal="right"/>
    </xf>
    <xf numFmtId="0" fontId="103" fillId="34" borderId="66" xfId="0" applyNumberFormat="1" applyFont="1" applyFill="1" applyBorder="1" applyAlignment="1">
      <alignment horizontal="right"/>
    </xf>
    <xf numFmtId="0" fontId="103" fillId="34" borderId="67" xfId="0" applyNumberFormat="1" applyFont="1" applyFill="1" applyBorder="1" applyAlignment="1">
      <alignment horizontal="right"/>
    </xf>
    <xf numFmtId="164" fontId="124" fillId="41" borderId="68" xfId="0" applyFont="1" applyFill="1" applyBorder="1" applyAlignment="1">
      <alignment horizontal="center" vertical="center"/>
    </xf>
    <xf numFmtId="164" fontId="124" fillId="41" borderId="69" xfId="0" applyFont="1" applyFill="1" applyBorder="1" applyAlignment="1">
      <alignment horizontal="center" vertical="center"/>
    </xf>
    <xf numFmtId="164" fontId="124" fillId="41" borderId="70" xfId="0" applyFont="1" applyFill="1" applyBorder="1" applyAlignment="1">
      <alignment horizontal="center" vertical="center"/>
    </xf>
    <xf numFmtId="0" fontId="105" fillId="34" borderId="18" xfId="0" applyNumberFormat="1" applyFont="1" applyFill="1" applyBorder="1" applyAlignment="1">
      <alignment horizontal="right"/>
    </xf>
    <xf numFmtId="164" fontId="124" fillId="41" borderId="39" xfId="0" applyFont="1" applyFill="1" applyBorder="1" applyAlignment="1">
      <alignment horizontal="center" vertical="center"/>
    </xf>
    <xf numFmtId="164" fontId="124" fillId="41" borderId="40" xfId="0" applyFont="1" applyFill="1" applyBorder="1" applyAlignment="1">
      <alignment horizontal="center" vertical="center"/>
    </xf>
    <xf numFmtId="164" fontId="124" fillId="41" borderId="41" xfId="0" applyFont="1" applyFill="1" applyBorder="1" applyAlignment="1">
      <alignment horizontal="center" vertical="center"/>
    </xf>
    <xf numFmtId="0" fontId="103" fillId="34" borderId="18" xfId="0" applyNumberFormat="1" applyFont="1" applyFill="1" applyBorder="1" applyAlignment="1">
      <alignment horizontal="center"/>
    </xf>
    <xf numFmtId="164" fontId="103" fillId="0" borderId="15" xfId="0" applyFont="1" applyFill="1" applyBorder="1" applyAlignment="1">
      <alignment horizontal="right"/>
    </xf>
    <xf numFmtId="164" fontId="104" fillId="0" borderId="71" xfId="0" applyFont="1" applyBorder="1" applyAlignment="1">
      <alignment/>
    </xf>
    <xf numFmtId="164" fontId="104" fillId="0" borderId="22" xfId="0" applyFont="1" applyBorder="1" applyAlignment="1">
      <alignment/>
    </xf>
    <xf numFmtId="0" fontId="107" fillId="34" borderId="18" xfId="0" applyNumberFormat="1" applyFont="1" applyFill="1" applyBorder="1" applyAlignment="1">
      <alignment horizontal="right"/>
    </xf>
    <xf numFmtId="164" fontId="107" fillId="34" borderId="18" xfId="0" applyFont="1" applyFill="1" applyBorder="1" applyAlignment="1">
      <alignment horizontal="right"/>
    </xf>
    <xf numFmtId="164" fontId="104" fillId="0" borderId="72" xfId="0" applyFont="1" applyBorder="1" applyAlignment="1">
      <alignment/>
    </xf>
    <xf numFmtId="164" fontId="104" fillId="0" borderId="11" xfId="0" applyFont="1" applyBorder="1" applyAlignment="1">
      <alignment vertical="top" wrapText="1"/>
    </xf>
    <xf numFmtId="164" fontId="125" fillId="0" borderId="11" xfId="0" applyFont="1" applyFill="1" applyBorder="1" applyAlignment="1">
      <alignment horizontal="right"/>
    </xf>
    <xf numFmtId="164" fontId="126" fillId="42" borderId="68" xfId="0" applyFont="1" applyFill="1" applyBorder="1" applyAlignment="1">
      <alignment horizontal="center" vertical="center"/>
    </xf>
    <xf numFmtId="164" fontId="126" fillId="42" borderId="69" xfId="0" applyFont="1" applyFill="1" applyBorder="1" applyAlignment="1">
      <alignment horizontal="center" vertical="center"/>
    </xf>
    <xf numFmtId="164" fontId="126" fillId="42" borderId="70" xfId="0" applyFont="1" applyFill="1" applyBorder="1" applyAlignment="1">
      <alignment horizontal="center" vertical="center"/>
    </xf>
    <xf numFmtId="164" fontId="122" fillId="0" borderId="12" xfId="0" applyFont="1" applyBorder="1" applyAlignment="1">
      <alignment horizontal="center" wrapText="1"/>
    </xf>
    <xf numFmtId="164" fontId="122" fillId="0" borderId="14" xfId="0" applyFont="1" applyBorder="1" applyAlignment="1">
      <alignment horizontal="center" wrapText="1"/>
    </xf>
    <xf numFmtId="164" fontId="122" fillId="0" borderId="13" xfId="0" applyFont="1" applyBorder="1" applyAlignment="1">
      <alignment horizontal="center" wrapText="1"/>
    </xf>
    <xf numFmtId="164" fontId="108" fillId="43" borderId="11" xfId="0" applyFont="1" applyFill="1" applyBorder="1" applyAlignment="1">
      <alignment/>
    </xf>
    <xf numFmtId="164" fontId="2" fillId="0" borderId="15" xfId="0" applyFont="1" applyFill="1" applyBorder="1" applyAlignment="1">
      <alignment horizontal="right"/>
    </xf>
    <xf numFmtId="164" fontId="2" fillId="0" borderId="11" xfId="0" applyFont="1" applyFill="1" applyBorder="1" applyAlignment="1">
      <alignment horizontal="right"/>
    </xf>
    <xf numFmtId="0" fontId="127" fillId="35" borderId="58" xfId="0" applyNumberFormat="1" applyFont="1" applyFill="1" applyBorder="1" applyAlignment="1">
      <alignment horizontal="right" vertical="center"/>
    </xf>
    <xf numFmtId="0" fontId="127" fillId="35" borderId="59" xfId="0" applyNumberFormat="1" applyFont="1" applyFill="1" applyBorder="1" applyAlignment="1">
      <alignment horizontal="right" vertical="center"/>
    </xf>
    <xf numFmtId="0" fontId="115" fillId="0" borderId="44" xfId="0" applyNumberFormat="1" applyFont="1" applyBorder="1" applyAlignment="1">
      <alignment horizontal="right"/>
    </xf>
    <xf numFmtId="0" fontId="115" fillId="0" borderId="57" xfId="0" applyNumberFormat="1" applyFont="1" applyBorder="1" applyAlignment="1">
      <alignment horizontal="right"/>
    </xf>
    <xf numFmtId="0" fontId="111" fillId="0" borderId="45" xfId="0" applyNumberFormat="1" applyFont="1" applyBorder="1" applyAlignment="1">
      <alignment horizontal="left"/>
    </xf>
    <xf numFmtId="0" fontId="111" fillId="0" borderId="46" xfId="0" applyNumberFormat="1" applyFont="1" applyBorder="1" applyAlignment="1">
      <alignment horizontal="left"/>
    </xf>
    <xf numFmtId="0" fontId="114" fillId="0" borderId="57" xfId="0" applyNumberFormat="1" applyFont="1" applyBorder="1" applyAlignment="1">
      <alignment horizontal="left" wrapText="1"/>
    </xf>
    <xf numFmtId="0" fontId="114" fillId="0" borderId="47" xfId="0" applyNumberFormat="1" applyFont="1" applyBorder="1" applyAlignment="1">
      <alignment horizontal="left" wrapText="1"/>
    </xf>
    <xf numFmtId="0" fontId="128" fillId="0" borderId="10" xfId="0" applyNumberFormat="1" applyFont="1" applyBorder="1" applyAlignment="1">
      <alignment wrapText="1"/>
    </xf>
    <xf numFmtId="0" fontId="128" fillId="0" borderId="0" xfId="0" applyNumberFormat="1" applyFont="1" applyBorder="1" applyAlignment="1">
      <alignment wrapText="1"/>
    </xf>
    <xf numFmtId="0" fontId="111" fillId="0" borderId="10" xfId="0" applyNumberFormat="1" applyFont="1" applyBorder="1" applyAlignment="1">
      <alignment/>
    </xf>
    <xf numFmtId="0" fontId="111" fillId="0" borderId="0" xfId="0" applyNumberFormat="1" applyFont="1" applyBorder="1" applyAlignment="1">
      <alignment/>
    </xf>
    <xf numFmtId="0" fontId="112" fillId="0" borderId="44" xfId="0" applyNumberFormat="1" applyFont="1" applyBorder="1" applyAlignment="1">
      <alignment horizontal="right"/>
    </xf>
    <xf numFmtId="0" fontId="112" fillId="0" borderId="57" xfId="0" applyNumberFormat="1" applyFont="1" applyBorder="1" applyAlignment="1">
      <alignment horizontal="right"/>
    </xf>
    <xf numFmtId="0" fontId="112" fillId="0" borderId="47" xfId="0" applyNumberFormat="1" applyFont="1" applyBorder="1" applyAlignment="1">
      <alignment horizontal="right"/>
    </xf>
    <xf numFmtId="0" fontId="129" fillId="35" borderId="58" xfId="0" applyNumberFormat="1" applyFont="1" applyFill="1" applyBorder="1" applyAlignment="1">
      <alignment/>
    </xf>
    <xf numFmtId="0" fontId="129" fillId="35" borderId="59" xfId="0" applyNumberFormat="1" applyFont="1" applyFill="1" applyBorder="1" applyAlignment="1">
      <alignment/>
    </xf>
    <xf numFmtId="0" fontId="130" fillId="35" borderId="59" xfId="0" applyNumberFormat="1" applyFont="1" applyFill="1" applyBorder="1" applyAlignment="1">
      <alignment horizontal="center" vertical="center" wrapText="1"/>
    </xf>
    <xf numFmtId="0" fontId="130" fillId="35" borderId="48" xfId="0" applyNumberFormat="1" applyFont="1" applyFill="1" applyBorder="1" applyAlignment="1">
      <alignment horizontal="center" vertical="center" wrapText="1"/>
    </xf>
    <xf numFmtId="0" fontId="129" fillId="35" borderId="48" xfId="0" applyNumberFormat="1" applyFont="1" applyFill="1" applyBorder="1" applyAlignment="1">
      <alignment/>
    </xf>
    <xf numFmtId="0" fontId="131" fillId="35" borderId="45" xfId="0" applyNumberFormat="1" applyFont="1" applyFill="1" applyBorder="1" applyAlignment="1">
      <alignment/>
    </xf>
    <xf numFmtId="0" fontId="131" fillId="35" borderId="46" xfId="0" applyNumberFormat="1" applyFont="1" applyFill="1" applyBorder="1" applyAlignment="1">
      <alignment/>
    </xf>
    <xf numFmtId="0" fontId="131" fillId="35" borderId="42" xfId="0" applyNumberFormat="1" applyFont="1" applyFill="1" applyBorder="1" applyAlignment="1">
      <alignment/>
    </xf>
    <xf numFmtId="0" fontId="131" fillId="35" borderId="58" xfId="0" applyNumberFormat="1" applyFont="1" applyFill="1" applyBorder="1" applyAlignment="1">
      <alignment/>
    </xf>
    <xf numFmtId="0" fontId="131" fillId="35" borderId="59" xfId="0" applyNumberFormat="1" applyFont="1" applyFill="1" applyBorder="1" applyAlignment="1">
      <alignment/>
    </xf>
    <xf numFmtId="0" fontId="131" fillId="35" borderId="48" xfId="0" applyNumberFormat="1" applyFont="1" applyFill="1" applyBorder="1" applyAlignment="1">
      <alignment/>
    </xf>
    <xf numFmtId="0" fontId="111" fillId="0" borderId="45" xfId="0" applyNumberFormat="1" applyFont="1" applyBorder="1" applyAlignment="1">
      <alignment/>
    </xf>
    <xf numFmtId="0" fontId="111" fillId="0" borderId="46" xfId="0" applyNumberFormat="1" applyFont="1" applyBorder="1" applyAlignment="1">
      <alignment/>
    </xf>
    <xf numFmtId="0" fontId="111" fillId="0" borderId="42" xfId="0" applyNumberFormat="1" applyFont="1" applyBorder="1" applyAlignment="1">
      <alignment/>
    </xf>
    <xf numFmtId="0" fontId="112" fillId="0" borderId="10" xfId="0" applyNumberFormat="1" applyFont="1" applyBorder="1" applyAlignment="1">
      <alignment horizontal="right"/>
    </xf>
    <xf numFmtId="0" fontId="112" fillId="0" borderId="0" xfId="0" applyNumberFormat="1" applyFont="1" applyBorder="1" applyAlignment="1">
      <alignment horizontal="right"/>
    </xf>
    <xf numFmtId="0" fontId="112" fillId="0" borderId="43" xfId="0" applyNumberFormat="1" applyFont="1" applyBorder="1" applyAlignment="1">
      <alignment horizontal="right"/>
    </xf>
    <xf numFmtId="0" fontId="132" fillId="0" borderId="57" xfId="0" applyNumberFormat="1" applyFont="1" applyBorder="1" applyAlignment="1">
      <alignment horizontal="right"/>
    </xf>
    <xf numFmtId="0" fontId="132" fillId="0" borderId="47" xfId="0" applyNumberFormat="1" applyFont="1" applyBorder="1" applyAlignment="1">
      <alignment horizontal="right"/>
    </xf>
    <xf numFmtId="0" fontId="111" fillId="0" borderId="10" xfId="0" applyNumberFormat="1" applyFont="1" applyBorder="1" applyAlignment="1">
      <alignment wrapText="1"/>
    </xf>
    <xf numFmtId="0" fontId="111" fillId="0" borderId="0" xfId="0" applyNumberFormat="1" applyFont="1" applyBorder="1" applyAlignment="1">
      <alignment wrapText="1"/>
    </xf>
    <xf numFmtId="0" fontId="0" fillId="35" borderId="58" xfId="0" applyNumberFormat="1" applyFill="1" applyBorder="1" applyAlignment="1">
      <alignment/>
    </xf>
    <xf numFmtId="0" fontId="0" fillId="35" borderId="59" xfId="0" applyNumberFormat="1" applyFill="1" applyBorder="1" applyAlignment="1">
      <alignment/>
    </xf>
    <xf numFmtId="14" fontId="102" fillId="0" borderId="0" xfId="0" applyNumberFormat="1" applyFont="1" applyAlignment="1">
      <alignment/>
    </xf>
    <xf numFmtId="0" fontId="104" fillId="0" borderId="44" xfId="0" applyNumberFormat="1" applyFont="1" applyBorder="1" applyAlignment="1">
      <alignment wrapText="1"/>
    </xf>
    <xf numFmtId="0" fontId="104" fillId="0" borderId="57" xfId="0" applyNumberFormat="1" applyFont="1" applyBorder="1" applyAlignment="1">
      <alignment wrapText="1"/>
    </xf>
    <xf numFmtId="0" fontId="104" fillId="0" borderId="47" xfId="0" applyNumberFormat="1" applyFont="1" applyBorder="1" applyAlignment="1">
      <alignment wrapText="1"/>
    </xf>
    <xf numFmtId="9" fontId="10" fillId="0" borderId="0" xfId="0" applyNumberFormat="1" applyFont="1" applyBorder="1" applyAlignment="1">
      <alignment horizontal="right"/>
    </xf>
    <xf numFmtId="2" fontId="25" fillId="0" borderId="53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3</xdr:col>
      <xdr:colOff>981075</xdr:colOff>
      <xdr:row>1</xdr:row>
      <xdr:rowOff>647700</xdr:rowOff>
    </xdr:to>
    <xdr:pic>
      <xdr:nvPicPr>
        <xdr:cNvPr id="1" name="Obraz 2" descr="image00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133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2438400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381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152400</xdr:rowOff>
    </xdr:from>
    <xdr:to>
      <xdr:col>0</xdr:col>
      <xdr:colOff>2286000</xdr:colOff>
      <xdr:row>4</xdr:row>
      <xdr:rowOff>952500</xdr:rowOff>
    </xdr:to>
    <xdr:pic>
      <xdr:nvPicPr>
        <xdr:cNvPr id="2" name="Obraz 2" descr="image003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95350"/>
          <a:ext cx="2143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2</xdr:row>
      <xdr:rowOff>9525</xdr:rowOff>
    </xdr:to>
    <xdr:pic>
      <xdr:nvPicPr>
        <xdr:cNvPr id="1" name="Picture 3" descr="wniosek_c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13</xdr:row>
      <xdr:rowOff>66675</xdr:rowOff>
    </xdr:from>
    <xdr:to>
      <xdr:col>3</xdr:col>
      <xdr:colOff>866775</xdr:colOff>
      <xdr:row>13</xdr:row>
      <xdr:rowOff>209550</xdr:rowOff>
    </xdr:to>
    <xdr:pic>
      <xdr:nvPicPr>
        <xdr:cNvPr id="2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6479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13</xdr:row>
      <xdr:rowOff>95250</xdr:rowOff>
    </xdr:from>
    <xdr:to>
      <xdr:col>1</xdr:col>
      <xdr:colOff>285750</xdr:colOff>
      <xdr:row>13</xdr:row>
      <xdr:rowOff>238125</xdr:rowOff>
    </xdr:to>
    <xdr:pic>
      <xdr:nvPicPr>
        <xdr:cNvPr id="3" name="Picture 9" descr="krat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765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hyperlink" Target="http://creativecommons.org/licenses/by/2.5/pl/" TargetMode="External" /><Relationship Id="rId3" Type="http://schemas.openxmlformats.org/officeDocument/2006/relationships/hyperlink" Target="http://creativecommons.org/licenses/by/2.5/pl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7"/>
  <sheetViews>
    <sheetView tabSelected="1" zoomScaleSheetLayoutView="100" zoomScalePageLayoutView="0" workbookViewId="0" topLeftCell="A1">
      <selection activeCell="A130" sqref="A130:IV156"/>
    </sheetView>
  </sheetViews>
  <sheetFormatPr defaultColWidth="8.796875" defaultRowHeight="14.25"/>
  <cols>
    <col min="1" max="1" width="1.59765625" style="2" customWidth="1"/>
    <col min="2" max="2" width="2.09765625" style="2" customWidth="1"/>
    <col min="3" max="3" width="9" style="2" customWidth="1"/>
    <col min="4" max="4" width="14.19921875" style="2" customWidth="1"/>
    <col min="5" max="5" width="2.19921875" style="2" customWidth="1"/>
    <col min="6" max="6" width="4.09765625" style="2" customWidth="1"/>
    <col min="7" max="7" width="9" style="2" hidden="1" customWidth="1"/>
    <col min="8" max="8" width="7.8984375" style="2" customWidth="1"/>
    <col min="9" max="9" width="2.19921875" style="2" customWidth="1"/>
    <col min="10" max="10" width="10.8984375" style="2" customWidth="1"/>
    <col min="11" max="11" width="2.19921875" style="2" customWidth="1"/>
    <col min="12" max="12" width="11.5" style="2" customWidth="1"/>
    <col min="13" max="13" width="2.09765625" style="2" customWidth="1"/>
    <col min="14" max="14" width="4.69921875" style="2" customWidth="1"/>
    <col min="15" max="15" width="2.59765625" style="2" customWidth="1"/>
    <col min="16" max="16" width="8.09765625" style="2" customWidth="1"/>
    <col min="17" max="17" width="1.4921875" style="2" customWidth="1"/>
    <col min="18" max="18" width="2" style="2" customWidth="1"/>
    <col min="19" max="19" width="2.09765625" style="2" customWidth="1"/>
    <col min="20" max="20" width="17" style="2" customWidth="1"/>
    <col min="21" max="16384" width="9" style="2" customWidth="1"/>
  </cols>
  <sheetData>
    <row r="1" ht="14.25"/>
    <row r="2" spans="3:15" ht="72.75" customHeight="1">
      <c r="C2" s="318" t="s">
        <v>131</v>
      </c>
      <c r="F2" s="12" t="s">
        <v>132</v>
      </c>
      <c r="J2" s="385" t="s">
        <v>130</v>
      </c>
      <c r="K2" s="386"/>
      <c r="L2" s="386"/>
      <c r="M2" s="386"/>
      <c r="N2" s="386"/>
      <c r="O2" s="387"/>
    </row>
    <row r="3" spans="3:18" ht="14.25">
      <c r="C3" s="388" t="s">
        <v>0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</row>
    <row r="4" spans="2:18" ht="14.25">
      <c r="B4" s="3"/>
      <c r="C4" s="389" t="s">
        <v>133</v>
      </c>
      <c r="D4" s="389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</row>
    <row r="5" spans="2:18" ht="14.25">
      <c r="B5" s="124"/>
      <c r="C5" s="352" t="s">
        <v>124</v>
      </c>
      <c r="D5" s="353"/>
      <c r="E5" s="125"/>
      <c r="F5" s="127" t="s">
        <v>66</v>
      </c>
      <c r="G5" s="123"/>
      <c r="H5" s="126"/>
      <c r="I5" s="123"/>
      <c r="J5" s="123"/>
      <c r="K5" s="123"/>
      <c r="L5" s="123"/>
      <c r="M5" s="123"/>
      <c r="N5" s="301"/>
      <c r="O5" s="123"/>
      <c r="P5" s="123"/>
      <c r="Q5" s="123"/>
      <c r="R5" s="123"/>
    </row>
    <row r="6" spans="2:18" ht="15" thickBot="1">
      <c r="B6" s="3"/>
      <c r="C6" s="75"/>
      <c r="D6" s="86"/>
      <c r="E6" s="86"/>
      <c r="F6" s="86"/>
      <c r="G6" s="86"/>
      <c r="H6" s="86"/>
      <c r="I6" s="86"/>
      <c r="J6" s="86"/>
      <c r="K6" s="86"/>
      <c r="L6" s="87"/>
      <c r="M6" s="87"/>
      <c r="N6" s="87"/>
      <c r="O6" s="87"/>
      <c r="P6" s="88"/>
      <c r="Q6" s="88"/>
      <c r="R6" s="37"/>
    </row>
    <row r="7" spans="2:19" ht="14.25">
      <c r="B7" s="25"/>
      <c r="C7" s="370" t="s">
        <v>31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2"/>
      <c r="S7" s="33"/>
    </row>
    <row r="8" spans="2:19" ht="10.5" customHeight="1">
      <c r="B8" s="25"/>
      <c r="C8" s="76"/>
      <c r="D8" s="4"/>
      <c r="E8" s="4"/>
      <c r="F8" s="35"/>
      <c r="G8" s="35"/>
      <c r="H8" s="35"/>
      <c r="I8" s="35"/>
      <c r="J8" s="35"/>
      <c r="K8" s="35"/>
      <c r="L8" s="35"/>
      <c r="M8" s="35"/>
      <c r="N8" s="35"/>
      <c r="O8" s="36"/>
      <c r="P8" s="37"/>
      <c r="R8" s="77"/>
      <c r="S8" s="33"/>
    </row>
    <row r="9" spans="2:19" s="5" customFormat="1" ht="12">
      <c r="B9" s="22"/>
      <c r="C9" s="78" t="s">
        <v>1</v>
      </c>
      <c r="D9" s="60"/>
      <c r="E9" s="72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26"/>
      <c r="R9" s="79"/>
      <c r="S9" s="28"/>
    </row>
    <row r="10" spans="2:19" ht="10.5" customHeight="1">
      <c r="B10" s="25"/>
      <c r="C10" s="80"/>
      <c r="D10" s="39"/>
      <c r="E10" s="39"/>
      <c r="F10" s="44"/>
      <c r="G10" s="44"/>
      <c r="H10" s="44"/>
      <c r="I10" s="44"/>
      <c r="J10" s="44"/>
      <c r="K10" s="39"/>
      <c r="L10" s="44"/>
      <c r="M10" s="44"/>
      <c r="N10" s="44"/>
      <c r="O10" s="49"/>
      <c r="P10" s="45"/>
      <c r="R10" s="77"/>
      <c r="S10" s="33"/>
    </row>
    <row r="11" spans="2:19" ht="10.5" customHeight="1">
      <c r="B11" s="25"/>
      <c r="C11" s="76"/>
      <c r="D11" s="4"/>
      <c r="E11" s="24"/>
      <c r="F11" s="355" t="s">
        <v>4</v>
      </c>
      <c r="G11" s="355"/>
      <c r="H11" s="355"/>
      <c r="I11" s="355"/>
      <c r="J11" s="355"/>
      <c r="K11" s="57"/>
      <c r="L11" s="355" t="s">
        <v>5</v>
      </c>
      <c r="M11" s="355"/>
      <c r="N11" s="355"/>
      <c r="O11" s="355"/>
      <c r="P11" s="355"/>
      <c r="Q11" s="53"/>
      <c r="R11" s="77"/>
      <c r="S11" s="33"/>
    </row>
    <row r="12" spans="2:19" s="5" customFormat="1" ht="12">
      <c r="B12" s="22"/>
      <c r="C12" s="78" t="s">
        <v>2</v>
      </c>
      <c r="D12" s="60"/>
      <c r="E12" s="72"/>
      <c r="F12" s="354"/>
      <c r="G12" s="354"/>
      <c r="H12" s="354"/>
      <c r="I12" s="354"/>
      <c r="J12" s="354"/>
      <c r="K12" s="27"/>
      <c r="L12" s="354"/>
      <c r="M12" s="354"/>
      <c r="N12" s="354"/>
      <c r="O12" s="354"/>
      <c r="P12" s="354"/>
      <c r="Q12" s="26"/>
      <c r="R12" s="79"/>
      <c r="S12" s="28"/>
    </row>
    <row r="13" spans="2:19" s="5" customFormat="1" ht="12">
      <c r="B13" s="22"/>
      <c r="C13" s="90" t="s">
        <v>3</v>
      </c>
      <c r="D13" s="71"/>
      <c r="E13" s="42"/>
      <c r="F13" s="50"/>
      <c r="G13" s="50"/>
      <c r="H13" s="50"/>
      <c r="I13" s="50"/>
      <c r="J13" s="50"/>
      <c r="L13" s="43"/>
      <c r="M13" s="43"/>
      <c r="N13" s="43"/>
      <c r="O13" s="43"/>
      <c r="P13" s="42"/>
      <c r="R13" s="79"/>
      <c r="S13" s="28"/>
    </row>
    <row r="14" spans="2:19" ht="10.5" customHeight="1">
      <c r="B14" s="25"/>
      <c r="C14" s="80"/>
      <c r="D14" s="62"/>
      <c r="E14" s="57"/>
      <c r="F14" s="355" t="s">
        <v>6</v>
      </c>
      <c r="G14" s="355"/>
      <c r="H14" s="355"/>
      <c r="I14" s="355"/>
      <c r="J14" s="355"/>
      <c r="K14" s="52"/>
      <c r="L14" s="359"/>
      <c r="M14" s="359"/>
      <c r="N14" s="359"/>
      <c r="O14" s="359"/>
      <c r="P14" s="359"/>
      <c r="Q14" s="8"/>
      <c r="R14" s="77"/>
      <c r="S14" s="33"/>
    </row>
    <row r="15" spans="2:19" s="5" customFormat="1" ht="12.75">
      <c r="B15" s="22"/>
      <c r="C15" s="76"/>
      <c r="D15" s="63"/>
      <c r="E15" s="27"/>
      <c r="F15" s="356" t="s">
        <v>28</v>
      </c>
      <c r="G15" s="356"/>
      <c r="H15" s="356"/>
      <c r="I15" s="356"/>
      <c r="J15" s="356"/>
      <c r="K15" s="28"/>
      <c r="L15" s="357"/>
      <c r="M15" s="357"/>
      <c r="N15" s="357"/>
      <c r="O15" s="357"/>
      <c r="P15" s="357"/>
      <c r="Q15" s="6"/>
      <c r="R15" s="79"/>
      <c r="S15" s="28"/>
    </row>
    <row r="16" spans="2:19" ht="10.5" customHeight="1">
      <c r="B16" s="25"/>
      <c r="C16" s="76"/>
      <c r="D16" s="64"/>
      <c r="E16" s="52"/>
      <c r="F16" s="44"/>
      <c r="G16" s="44"/>
      <c r="H16" s="44"/>
      <c r="I16" s="39"/>
      <c r="J16" s="39"/>
      <c r="K16" s="4"/>
      <c r="L16" s="35"/>
      <c r="M16" s="35"/>
      <c r="N16" s="35"/>
      <c r="O16" s="36"/>
      <c r="P16" s="37"/>
      <c r="R16" s="77"/>
      <c r="S16" s="33"/>
    </row>
    <row r="17" spans="2:19" ht="10.5" customHeight="1">
      <c r="B17" s="25"/>
      <c r="C17" s="76"/>
      <c r="D17" s="64"/>
      <c r="E17" s="57"/>
      <c r="F17" s="355" t="s">
        <v>26</v>
      </c>
      <c r="G17" s="355"/>
      <c r="H17" s="355"/>
      <c r="I17" s="54"/>
      <c r="J17" s="8"/>
      <c r="K17" s="24"/>
      <c r="L17" s="358" t="s">
        <v>23</v>
      </c>
      <c r="M17" s="358"/>
      <c r="N17" s="358"/>
      <c r="O17" s="358"/>
      <c r="P17" s="358"/>
      <c r="Q17" s="55"/>
      <c r="R17" s="77"/>
      <c r="S17" s="33"/>
    </row>
    <row r="18" spans="2:19" s="5" customFormat="1" ht="12.75">
      <c r="B18" s="22"/>
      <c r="C18" s="76"/>
      <c r="D18" s="63"/>
      <c r="E18" s="27"/>
      <c r="F18" s="369"/>
      <c r="G18" s="369"/>
      <c r="H18" s="369"/>
      <c r="I18" s="29"/>
      <c r="J18" s="11" t="s">
        <v>61</v>
      </c>
      <c r="K18" s="22"/>
      <c r="L18" s="354"/>
      <c r="M18" s="354"/>
      <c r="N18" s="354"/>
      <c r="O18" s="354"/>
      <c r="P18" s="354"/>
      <c r="Q18" s="26"/>
      <c r="R18" s="79"/>
      <c r="S18" s="28"/>
    </row>
    <row r="19" spans="2:19" ht="10.5" customHeight="1">
      <c r="B19" s="25"/>
      <c r="C19" s="76"/>
      <c r="D19" s="64"/>
      <c r="E19" s="52"/>
      <c r="F19" s="44"/>
      <c r="G19" s="44"/>
      <c r="H19" s="44"/>
      <c r="I19" s="35"/>
      <c r="J19" s="35"/>
      <c r="K19" s="4"/>
      <c r="L19" s="44"/>
      <c r="M19" s="39"/>
      <c r="N19" s="39"/>
      <c r="O19" s="40"/>
      <c r="P19" s="45"/>
      <c r="R19" s="77"/>
      <c r="S19" s="33"/>
    </row>
    <row r="20" spans="2:19" ht="10.5" customHeight="1">
      <c r="B20" s="25"/>
      <c r="C20" s="76"/>
      <c r="D20" s="64"/>
      <c r="E20" s="57"/>
      <c r="F20" s="355" t="s">
        <v>24</v>
      </c>
      <c r="G20" s="355"/>
      <c r="H20" s="355"/>
      <c r="I20" s="355"/>
      <c r="J20" s="355"/>
      <c r="K20" s="57"/>
      <c r="L20" s="122" t="s">
        <v>25</v>
      </c>
      <c r="M20" s="54"/>
      <c r="N20" s="9"/>
      <c r="O20" s="58"/>
      <c r="P20" s="122" t="s">
        <v>27</v>
      </c>
      <c r="Q20" s="54"/>
      <c r="R20" s="77"/>
      <c r="S20" s="33"/>
    </row>
    <row r="21" spans="2:19" s="5" customFormat="1" ht="12.75">
      <c r="B21" s="22"/>
      <c r="C21" s="76"/>
      <c r="D21" s="63"/>
      <c r="E21" s="27"/>
      <c r="F21" s="369"/>
      <c r="G21" s="369"/>
      <c r="H21" s="369"/>
      <c r="I21" s="369"/>
      <c r="J21" s="369"/>
      <c r="K21" s="30"/>
      <c r="L21" s="47"/>
      <c r="M21" s="29"/>
      <c r="N21" s="10"/>
      <c r="O21" s="23"/>
      <c r="P21" s="47"/>
      <c r="Q21" s="29"/>
      <c r="R21" s="79"/>
      <c r="S21" s="28"/>
    </row>
    <row r="22" spans="2:19" ht="10.5" customHeight="1">
      <c r="B22" s="25"/>
      <c r="C22" s="76"/>
      <c r="D22" s="64"/>
      <c r="E22" s="65"/>
      <c r="F22" s="66"/>
      <c r="G22" s="66"/>
      <c r="H22" s="66"/>
      <c r="I22" s="66"/>
      <c r="J22" s="67"/>
      <c r="K22" s="68"/>
      <c r="L22" s="66"/>
      <c r="M22" s="68"/>
      <c r="N22" s="68"/>
      <c r="O22" s="69"/>
      <c r="P22" s="70"/>
      <c r="R22" s="77"/>
      <c r="S22" s="33"/>
    </row>
    <row r="23" spans="2:19" ht="10.5" customHeight="1">
      <c r="B23" s="25"/>
      <c r="C23" s="76"/>
      <c r="D23" s="4"/>
      <c r="E23" s="39"/>
      <c r="F23" s="39"/>
      <c r="G23" s="39"/>
      <c r="H23" s="39"/>
      <c r="I23" s="39"/>
      <c r="J23" s="39"/>
      <c r="K23" s="39"/>
      <c r="L23" s="44"/>
      <c r="M23" s="44"/>
      <c r="N23" s="44"/>
      <c r="O23" s="49"/>
      <c r="P23" s="45"/>
      <c r="R23" s="77"/>
      <c r="S23" s="33"/>
    </row>
    <row r="24" spans="2:19" s="5" customFormat="1" ht="12">
      <c r="B24" s="22"/>
      <c r="C24" s="78" t="s">
        <v>33</v>
      </c>
      <c r="D24" s="60"/>
      <c r="E24" s="60"/>
      <c r="F24" s="60"/>
      <c r="G24" s="60"/>
      <c r="H24" s="60"/>
      <c r="I24" s="60"/>
      <c r="J24" s="60"/>
      <c r="K24" s="61"/>
      <c r="L24" s="354"/>
      <c r="M24" s="354"/>
      <c r="N24" s="354"/>
      <c r="O24" s="354"/>
      <c r="P24" s="354"/>
      <c r="Q24" s="26"/>
      <c r="R24" s="79"/>
      <c r="S24" s="28"/>
    </row>
    <row r="25" spans="2:19" ht="10.5" customHeight="1">
      <c r="B25" s="25"/>
      <c r="C25" s="80"/>
      <c r="D25" s="39"/>
      <c r="E25" s="39"/>
      <c r="F25" s="39"/>
      <c r="G25" s="39"/>
      <c r="H25" s="39"/>
      <c r="I25" s="39"/>
      <c r="J25" s="39"/>
      <c r="K25" s="39"/>
      <c r="L25" s="44"/>
      <c r="M25" s="44"/>
      <c r="N25" s="44"/>
      <c r="O25" s="44"/>
      <c r="P25" s="45"/>
      <c r="R25" s="77"/>
      <c r="S25" s="33"/>
    </row>
    <row r="26" spans="2:19" s="5" customFormat="1" ht="12">
      <c r="B26" s="22"/>
      <c r="C26" s="78" t="s">
        <v>29</v>
      </c>
      <c r="D26" s="60"/>
      <c r="E26" s="60"/>
      <c r="F26" s="60"/>
      <c r="G26" s="60"/>
      <c r="H26" s="60"/>
      <c r="I26" s="60"/>
      <c r="J26" s="60"/>
      <c r="K26" s="61"/>
      <c r="L26" s="354"/>
      <c r="M26" s="354"/>
      <c r="N26" s="354"/>
      <c r="O26" s="354"/>
      <c r="P26" s="354"/>
      <c r="Q26" s="26"/>
      <c r="R26" s="79"/>
      <c r="S26" s="28"/>
    </row>
    <row r="27" spans="2:19" ht="10.5" customHeight="1">
      <c r="B27" s="25"/>
      <c r="C27" s="91"/>
      <c r="D27" s="41"/>
      <c r="E27" s="41"/>
      <c r="F27" s="41"/>
      <c r="G27" s="41"/>
      <c r="H27" s="41"/>
      <c r="I27" s="41"/>
      <c r="J27" s="45"/>
      <c r="K27" s="45"/>
      <c r="L27" s="45"/>
      <c r="M27" s="45"/>
      <c r="N27" s="45"/>
      <c r="O27" s="45"/>
      <c r="P27" s="45"/>
      <c r="R27" s="77"/>
      <c r="S27" s="33"/>
    </row>
    <row r="28" spans="2:19" s="5" customFormat="1" ht="12">
      <c r="B28" s="22"/>
      <c r="C28" s="78" t="s">
        <v>30</v>
      </c>
      <c r="D28" s="60"/>
      <c r="E28" s="60"/>
      <c r="F28" s="60"/>
      <c r="G28" s="60"/>
      <c r="H28" s="60"/>
      <c r="I28" s="61"/>
      <c r="J28" s="373"/>
      <c r="K28" s="373"/>
      <c r="L28" s="373"/>
      <c r="M28" s="373"/>
      <c r="N28" s="373"/>
      <c r="O28" s="373"/>
      <c r="P28" s="373"/>
      <c r="Q28" s="31"/>
      <c r="R28" s="79"/>
      <c r="S28" s="28"/>
    </row>
    <row r="29" spans="2:19" ht="10.5" customHeight="1" thickBot="1">
      <c r="B29" s="25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4"/>
      <c r="R29" s="85"/>
      <c r="S29" s="33"/>
    </row>
    <row r="30" spans="2:19" ht="10.5" customHeight="1">
      <c r="B30" s="25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33"/>
    </row>
    <row r="31" spans="2:19" ht="10.5" customHeight="1">
      <c r="B31" s="25"/>
      <c r="C31" s="5" t="s">
        <v>67</v>
      </c>
      <c r="S31" s="33"/>
    </row>
    <row r="32" spans="3:18" ht="15" thickBot="1">
      <c r="C32" s="8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9" ht="14.25">
      <c r="B33" s="25"/>
      <c r="C33" s="370" t="s">
        <v>32</v>
      </c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2"/>
      <c r="S33" s="33"/>
    </row>
    <row r="34" spans="2:19" ht="10.5" customHeight="1">
      <c r="B34" s="25"/>
      <c r="C34" s="76"/>
      <c r="D34" s="4"/>
      <c r="E34" s="4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7"/>
      <c r="R34" s="77"/>
      <c r="S34" s="33"/>
    </row>
    <row r="35" spans="2:19" s="5" customFormat="1" ht="12">
      <c r="B35" s="22"/>
      <c r="C35" s="78" t="s">
        <v>1</v>
      </c>
      <c r="D35" s="60"/>
      <c r="E35" s="61"/>
      <c r="F35" s="354">
        <f>(F9)</f>
        <v>0</v>
      </c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26"/>
      <c r="R35" s="79"/>
      <c r="S35" s="28"/>
    </row>
    <row r="36" spans="2:19" ht="10.5" customHeight="1">
      <c r="B36" s="25"/>
      <c r="C36" s="80"/>
      <c r="D36" s="39"/>
      <c r="E36" s="39"/>
      <c r="F36" s="44"/>
      <c r="G36" s="44"/>
      <c r="H36" s="44"/>
      <c r="I36" s="44"/>
      <c r="J36" s="44"/>
      <c r="K36" s="39"/>
      <c r="L36" s="44"/>
      <c r="M36" s="44"/>
      <c r="N36" s="44"/>
      <c r="O36" s="49"/>
      <c r="P36" s="45"/>
      <c r="R36" s="77"/>
      <c r="S36" s="33"/>
    </row>
    <row r="37" spans="2:19" ht="10.5" customHeight="1">
      <c r="B37" s="25"/>
      <c r="C37" s="76"/>
      <c r="D37" s="4"/>
      <c r="E37" s="24"/>
      <c r="F37" s="355" t="s">
        <v>4</v>
      </c>
      <c r="G37" s="355"/>
      <c r="H37" s="355"/>
      <c r="I37" s="355"/>
      <c r="J37" s="355"/>
      <c r="K37" s="57"/>
      <c r="L37" s="355" t="s">
        <v>5</v>
      </c>
      <c r="M37" s="355"/>
      <c r="N37" s="355"/>
      <c r="O37" s="355"/>
      <c r="P37" s="355"/>
      <c r="Q37" s="53"/>
      <c r="R37" s="77"/>
      <c r="S37" s="33"/>
    </row>
    <row r="38" spans="2:19" s="5" customFormat="1" ht="12">
      <c r="B38" s="22"/>
      <c r="C38" s="78" t="s">
        <v>2</v>
      </c>
      <c r="D38" s="60"/>
      <c r="E38" s="61"/>
      <c r="F38" s="354">
        <f>F12</f>
        <v>0</v>
      </c>
      <c r="G38" s="354"/>
      <c r="H38" s="354"/>
      <c r="I38" s="354"/>
      <c r="J38" s="354"/>
      <c r="K38" s="27"/>
      <c r="L38" s="354">
        <f>L12</f>
        <v>0</v>
      </c>
      <c r="M38" s="354"/>
      <c r="N38" s="354"/>
      <c r="O38" s="354"/>
      <c r="P38" s="354"/>
      <c r="Q38" s="26"/>
      <c r="R38" s="79"/>
      <c r="S38" s="28"/>
    </row>
    <row r="39" spans="2:19" ht="10.5" customHeight="1">
      <c r="B39" s="25"/>
      <c r="C39" s="80"/>
      <c r="D39" s="39"/>
      <c r="E39" s="39"/>
      <c r="F39" s="39"/>
      <c r="G39" s="39"/>
      <c r="H39" s="39"/>
      <c r="I39" s="39"/>
      <c r="J39" s="39"/>
      <c r="K39" s="4"/>
      <c r="L39" s="39"/>
      <c r="M39" s="39"/>
      <c r="N39" s="39"/>
      <c r="O39" s="40"/>
      <c r="P39" s="41"/>
      <c r="R39" s="77"/>
      <c r="S39" s="33"/>
    </row>
    <row r="40" spans="2:19" s="5" customFormat="1" ht="12">
      <c r="B40" s="22"/>
      <c r="C40" s="78" t="s">
        <v>3</v>
      </c>
      <c r="D40" s="60"/>
      <c r="F40" s="51"/>
      <c r="G40" s="51"/>
      <c r="H40" s="51"/>
      <c r="I40" s="51"/>
      <c r="J40" s="51"/>
      <c r="L40" s="7"/>
      <c r="M40" s="7"/>
      <c r="N40" s="7"/>
      <c r="O40" s="7"/>
      <c r="R40" s="79"/>
      <c r="S40" s="28"/>
    </row>
    <row r="41" spans="2:19" ht="10.5" customHeight="1">
      <c r="B41" s="25"/>
      <c r="C41" s="80"/>
      <c r="D41" s="62"/>
      <c r="E41" s="57"/>
      <c r="F41" s="355" t="s">
        <v>6</v>
      </c>
      <c r="G41" s="355"/>
      <c r="H41" s="355"/>
      <c r="I41" s="355"/>
      <c r="J41" s="355"/>
      <c r="K41" s="52"/>
      <c r="L41" s="359"/>
      <c r="M41" s="359"/>
      <c r="N41" s="359"/>
      <c r="O41" s="359"/>
      <c r="P41" s="359"/>
      <c r="Q41" s="8"/>
      <c r="R41" s="77"/>
      <c r="S41" s="33"/>
    </row>
    <row r="42" spans="2:19" s="5" customFormat="1" ht="12">
      <c r="B42" s="22"/>
      <c r="C42" s="81"/>
      <c r="D42" s="63"/>
      <c r="E42" s="27"/>
      <c r="F42" s="356" t="str">
        <f>F15</f>
        <v>wybierz</v>
      </c>
      <c r="G42" s="356"/>
      <c r="H42" s="356"/>
      <c r="I42" s="356"/>
      <c r="J42" s="356"/>
      <c r="K42" s="32"/>
      <c r="L42" s="374"/>
      <c r="M42" s="357"/>
      <c r="N42" s="357"/>
      <c r="O42" s="357"/>
      <c r="P42" s="357"/>
      <c r="Q42" s="6"/>
      <c r="R42" s="79"/>
      <c r="S42" s="28"/>
    </row>
    <row r="43" spans="2:19" ht="10.5" customHeight="1">
      <c r="B43" s="25"/>
      <c r="C43" s="76"/>
      <c r="D43" s="64"/>
      <c r="E43" s="52"/>
      <c r="F43" s="44"/>
      <c r="G43" s="44"/>
      <c r="H43" s="44"/>
      <c r="I43" s="39"/>
      <c r="J43" s="39"/>
      <c r="K43" s="24"/>
      <c r="L43" s="35"/>
      <c r="M43" s="56"/>
      <c r="N43" s="35"/>
      <c r="O43" s="36"/>
      <c r="P43" s="37"/>
      <c r="R43" s="77"/>
      <c r="S43" s="33"/>
    </row>
    <row r="44" spans="2:19" ht="10.5" customHeight="1">
      <c r="B44" s="25"/>
      <c r="C44" s="76"/>
      <c r="D44" s="64"/>
      <c r="E44" s="57"/>
      <c r="F44" s="355" t="s">
        <v>26</v>
      </c>
      <c r="G44" s="355"/>
      <c r="H44" s="355"/>
      <c r="I44" s="54"/>
      <c r="J44" s="8"/>
      <c r="K44" s="24"/>
      <c r="L44" s="358" t="s">
        <v>23</v>
      </c>
      <c r="M44" s="358"/>
      <c r="N44" s="358"/>
      <c r="O44" s="358"/>
      <c r="P44" s="358"/>
      <c r="Q44" s="55"/>
      <c r="R44" s="77"/>
      <c r="S44" s="33"/>
    </row>
    <row r="45" spans="2:19" s="5" customFormat="1" ht="12">
      <c r="B45" s="22"/>
      <c r="C45" s="81"/>
      <c r="D45" s="63"/>
      <c r="E45" s="27"/>
      <c r="F45" s="369">
        <f>F18</f>
        <v>0</v>
      </c>
      <c r="G45" s="369"/>
      <c r="H45" s="369"/>
      <c r="I45" s="29"/>
      <c r="J45" s="11" t="s">
        <v>61</v>
      </c>
      <c r="K45" s="22"/>
      <c r="L45" s="354">
        <f>L18</f>
        <v>0</v>
      </c>
      <c r="M45" s="354"/>
      <c r="N45" s="354"/>
      <c r="O45" s="354"/>
      <c r="P45" s="354"/>
      <c r="Q45" s="26"/>
      <c r="R45" s="79"/>
      <c r="S45" s="28"/>
    </row>
    <row r="46" spans="2:19" ht="10.5" customHeight="1">
      <c r="B46" s="25"/>
      <c r="C46" s="76"/>
      <c r="D46" s="64"/>
      <c r="E46" s="52"/>
      <c r="F46" s="44"/>
      <c r="G46" s="44"/>
      <c r="H46" s="44"/>
      <c r="I46" s="35"/>
      <c r="J46" s="35"/>
      <c r="K46" s="4"/>
      <c r="L46" s="44"/>
      <c r="M46" s="39"/>
      <c r="N46" s="39"/>
      <c r="O46" s="40"/>
      <c r="P46" s="45"/>
      <c r="R46" s="77"/>
      <c r="S46" s="33"/>
    </row>
    <row r="47" spans="2:19" ht="10.5" customHeight="1">
      <c r="B47" s="25"/>
      <c r="C47" s="76"/>
      <c r="D47" s="64"/>
      <c r="E47" s="57"/>
      <c r="F47" s="355" t="s">
        <v>24</v>
      </c>
      <c r="G47" s="355"/>
      <c r="H47" s="355"/>
      <c r="I47" s="355"/>
      <c r="J47" s="355"/>
      <c r="K47" s="57"/>
      <c r="L47" s="122" t="s">
        <v>25</v>
      </c>
      <c r="M47" s="54"/>
      <c r="N47" s="9"/>
      <c r="O47" s="58"/>
      <c r="P47" s="122" t="s">
        <v>27</v>
      </c>
      <c r="Q47" s="54"/>
      <c r="R47" s="77"/>
      <c r="S47" s="33"/>
    </row>
    <row r="48" spans="2:19" s="5" customFormat="1" ht="12">
      <c r="B48" s="22"/>
      <c r="C48" s="81"/>
      <c r="D48" s="63"/>
      <c r="E48" s="27"/>
      <c r="F48" s="369">
        <f>F21</f>
        <v>0</v>
      </c>
      <c r="G48" s="369"/>
      <c r="H48" s="369"/>
      <c r="I48" s="369"/>
      <c r="J48" s="369"/>
      <c r="K48" s="30"/>
      <c r="L48" s="47">
        <f>L21</f>
        <v>0</v>
      </c>
      <c r="M48" s="29"/>
      <c r="N48" s="10" t="s">
        <v>110</v>
      </c>
      <c r="O48" s="23"/>
      <c r="P48" s="47">
        <f>P21</f>
        <v>0</v>
      </c>
      <c r="Q48" s="29"/>
      <c r="R48" s="79"/>
      <c r="S48" s="28"/>
    </row>
    <row r="49" spans="2:19" ht="10.5" customHeight="1">
      <c r="B49" s="25"/>
      <c r="C49" s="76"/>
      <c r="D49" s="64"/>
      <c r="E49" s="74"/>
      <c r="F49" s="66"/>
      <c r="G49" s="66"/>
      <c r="H49" s="66"/>
      <c r="I49" s="66"/>
      <c r="J49" s="67"/>
      <c r="K49" s="68"/>
      <c r="L49" s="66"/>
      <c r="M49" s="68"/>
      <c r="N49" s="68"/>
      <c r="O49" s="69"/>
      <c r="P49" s="70"/>
      <c r="R49" s="77"/>
      <c r="S49" s="33"/>
    </row>
    <row r="50" spans="2:19" ht="10.5" customHeight="1">
      <c r="B50" s="25"/>
      <c r="C50" s="76"/>
      <c r="D50" s="4"/>
      <c r="E50" s="39"/>
      <c r="F50" s="39"/>
      <c r="G50" s="39"/>
      <c r="H50" s="39"/>
      <c r="I50" s="39"/>
      <c r="J50" s="39"/>
      <c r="K50" s="39"/>
      <c r="L50" s="44"/>
      <c r="M50" s="44"/>
      <c r="N50" s="44"/>
      <c r="O50" s="49"/>
      <c r="P50" s="45"/>
      <c r="R50" s="77"/>
      <c r="S50" s="33"/>
    </row>
    <row r="51" spans="2:19" s="5" customFormat="1" ht="12">
      <c r="B51" s="22"/>
      <c r="C51" s="78" t="s">
        <v>29</v>
      </c>
      <c r="D51" s="60"/>
      <c r="E51" s="60"/>
      <c r="F51" s="60"/>
      <c r="G51" s="60"/>
      <c r="H51" s="60"/>
      <c r="I51" s="60"/>
      <c r="J51" s="60"/>
      <c r="K51" s="61"/>
      <c r="L51" s="354">
        <f>L26</f>
        <v>0</v>
      </c>
      <c r="M51" s="354"/>
      <c r="N51" s="354"/>
      <c r="O51" s="354"/>
      <c r="P51" s="354"/>
      <c r="Q51" s="26"/>
      <c r="R51" s="79"/>
      <c r="S51" s="28"/>
    </row>
    <row r="52" spans="2:19" ht="10.5" customHeight="1" thickBot="1">
      <c r="B52" s="25"/>
      <c r="C52" s="82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4"/>
      <c r="R52" s="85"/>
      <c r="S52" s="33"/>
    </row>
    <row r="53" spans="2:19" ht="10.5" customHeight="1">
      <c r="B53" s="25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33"/>
    </row>
    <row r="54" spans="2:19" ht="10.5" customHeight="1">
      <c r="B54" s="25"/>
      <c r="C54" s="5" t="s">
        <v>68</v>
      </c>
      <c r="S54" s="33"/>
    </row>
    <row r="55" spans="3:18" ht="15" thickBot="1">
      <c r="C55" s="89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2:19" ht="14.25">
      <c r="B56" s="25"/>
      <c r="C56" s="366" t="s">
        <v>34</v>
      </c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8"/>
      <c r="S56" s="33"/>
    </row>
    <row r="57" spans="2:19" ht="10.5" customHeight="1">
      <c r="B57" s="25"/>
      <c r="C57" s="76"/>
      <c r="D57" s="4"/>
      <c r="E57" s="4"/>
      <c r="F57" s="35"/>
      <c r="G57" s="35"/>
      <c r="H57" s="35"/>
      <c r="I57" s="35"/>
      <c r="J57" s="35"/>
      <c r="K57" s="35"/>
      <c r="L57" s="35"/>
      <c r="M57" s="35"/>
      <c r="N57" s="35"/>
      <c r="O57" s="36"/>
      <c r="P57" s="37"/>
      <c r="R57" s="77"/>
      <c r="S57" s="33"/>
    </row>
    <row r="58" spans="2:19" ht="14.25">
      <c r="B58" s="25"/>
      <c r="C58" s="92" t="s">
        <v>1</v>
      </c>
      <c r="D58" s="68"/>
      <c r="E58" s="73"/>
      <c r="F58" s="354">
        <f>F9</f>
        <v>0</v>
      </c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26"/>
      <c r="R58" s="77"/>
      <c r="S58" s="33"/>
    </row>
    <row r="59" spans="2:19" ht="10.5" customHeight="1">
      <c r="B59" s="25"/>
      <c r="C59" s="80"/>
      <c r="D59" s="39"/>
      <c r="E59" s="39"/>
      <c r="F59" s="44"/>
      <c r="G59" s="44"/>
      <c r="H59" s="44"/>
      <c r="I59" s="44"/>
      <c r="J59" s="44"/>
      <c r="K59" s="39"/>
      <c r="L59" s="44"/>
      <c r="M59" s="44"/>
      <c r="N59" s="44"/>
      <c r="O59" s="49"/>
      <c r="P59" s="45"/>
      <c r="R59" s="77"/>
      <c r="S59" s="33"/>
    </row>
    <row r="60" spans="2:19" ht="10.5" customHeight="1">
      <c r="B60" s="25"/>
      <c r="C60" s="76"/>
      <c r="D60" s="4"/>
      <c r="E60" s="24"/>
      <c r="F60" s="355" t="s">
        <v>4</v>
      </c>
      <c r="G60" s="355"/>
      <c r="H60" s="355"/>
      <c r="I60" s="355"/>
      <c r="J60" s="355"/>
      <c r="K60" s="57"/>
      <c r="L60" s="355" t="s">
        <v>5</v>
      </c>
      <c r="M60" s="355"/>
      <c r="N60" s="355"/>
      <c r="O60" s="355"/>
      <c r="P60" s="355"/>
      <c r="Q60" s="53"/>
      <c r="R60" s="77"/>
      <c r="S60" s="33"/>
    </row>
    <row r="61" spans="2:19" s="5" customFormat="1" ht="12">
      <c r="B61" s="22"/>
      <c r="C61" s="78" t="s">
        <v>2</v>
      </c>
      <c r="D61" s="60"/>
      <c r="E61" s="61"/>
      <c r="F61" s="354">
        <f>F12</f>
        <v>0</v>
      </c>
      <c r="G61" s="354"/>
      <c r="H61" s="354"/>
      <c r="I61" s="354"/>
      <c r="J61" s="354"/>
      <c r="K61" s="27"/>
      <c r="L61" s="354">
        <f>L12</f>
        <v>0</v>
      </c>
      <c r="M61" s="354"/>
      <c r="N61" s="354"/>
      <c r="O61" s="354"/>
      <c r="P61" s="354"/>
      <c r="Q61" s="26"/>
      <c r="R61" s="79"/>
      <c r="S61" s="28"/>
    </row>
    <row r="62" spans="2:19" ht="10.5" customHeight="1">
      <c r="B62" s="25"/>
      <c r="C62" s="80"/>
      <c r="D62" s="39"/>
      <c r="E62" s="39"/>
      <c r="F62" s="39"/>
      <c r="G62" s="39"/>
      <c r="H62" s="39"/>
      <c r="I62" s="39"/>
      <c r="J62" s="39"/>
      <c r="K62" s="4"/>
      <c r="L62" s="39"/>
      <c r="M62" s="39"/>
      <c r="N62" s="39"/>
      <c r="O62" s="40"/>
      <c r="P62" s="41"/>
      <c r="R62" s="77"/>
      <c r="S62" s="33"/>
    </row>
    <row r="63" spans="2:19" s="5" customFormat="1" ht="12">
      <c r="B63" s="22"/>
      <c r="C63" s="78" t="s">
        <v>3</v>
      </c>
      <c r="D63" s="60"/>
      <c r="F63" s="51"/>
      <c r="G63" s="51"/>
      <c r="H63" s="51"/>
      <c r="I63" s="51"/>
      <c r="J63" s="51"/>
      <c r="L63" s="7"/>
      <c r="M63" s="7"/>
      <c r="N63" s="7"/>
      <c r="O63" s="7"/>
      <c r="R63" s="79"/>
      <c r="S63" s="28"/>
    </row>
    <row r="64" spans="2:19" ht="10.5" customHeight="1">
      <c r="B64" s="25"/>
      <c r="C64" s="80"/>
      <c r="D64" s="62"/>
      <c r="E64" s="57"/>
      <c r="F64" s="355" t="s">
        <v>6</v>
      </c>
      <c r="G64" s="355"/>
      <c r="H64" s="355"/>
      <c r="I64" s="355"/>
      <c r="J64" s="355"/>
      <c r="K64" s="52"/>
      <c r="L64" s="359"/>
      <c r="M64" s="359"/>
      <c r="N64" s="359"/>
      <c r="O64" s="359"/>
      <c r="P64" s="359"/>
      <c r="Q64" s="8"/>
      <c r="R64" s="77"/>
      <c r="S64" s="33"/>
    </row>
    <row r="65" spans="2:19" s="5" customFormat="1" ht="12">
      <c r="B65" s="22"/>
      <c r="C65" s="81"/>
      <c r="D65" s="63"/>
      <c r="E65" s="27"/>
      <c r="F65" s="356" t="str">
        <f>F15</f>
        <v>wybierz</v>
      </c>
      <c r="G65" s="356"/>
      <c r="H65" s="356"/>
      <c r="I65" s="356"/>
      <c r="J65" s="356"/>
      <c r="K65" s="28"/>
      <c r="L65" s="357"/>
      <c r="M65" s="357"/>
      <c r="N65" s="357"/>
      <c r="O65" s="357"/>
      <c r="P65" s="357"/>
      <c r="Q65" s="6"/>
      <c r="R65" s="79"/>
      <c r="S65" s="28"/>
    </row>
    <row r="66" spans="2:19" ht="10.5" customHeight="1">
      <c r="B66" s="25"/>
      <c r="C66" s="76"/>
      <c r="D66" s="64"/>
      <c r="E66" s="52"/>
      <c r="F66" s="44"/>
      <c r="G66" s="44"/>
      <c r="H66" s="44"/>
      <c r="I66" s="39"/>
      <c r="J66" s="39"/>
      <c r="K66" s="4"/>
      <c r="L66" s="35"/>
      <c r="M66" s="35"/>
      <c r="N66" s="35"/>
      <c r="O66" s="36"/>
      <c r="P66" s="37"/>
      <c r="R66" s="77"/>
      <c r="S66" s="33"/>
    </row>
    <row r="67" spans="2:19" ht="10.5" customHeight="1">
      <c r="B67" s="25"/>
      <c r="C67" s="76"/>
      <c r="D67" s="64"/>
      <c r="E67" s="57"/>
      <c r="F67" s="355" t="s">
        <v>26</v>
      </c>
      <c r="G67" s="355"/>
      <c r="H67" s="355"/>
      <c r="I67" s="54"/>
      <c r="J67" s="8"/>
      <c r="K67" s="24"/>
      <c r="L67" s="358" t="s">
        <v>23</v>
      </c>
      <c r="M67" s="358"/>
      <c r="N67" s="358"/>
      <c r="O67" s="358"/>
      <c r="P67" s="358"/>
      <c r="Q67" s="55"/>
      <c r="R67" s="77"/>
      <c r="S67" s="33"/>
    </row>
    <row r="68" spans="2:19" s="5" customFormat="1" ht="12">
      <c r="B68" s="22"/>
      <c r="C68" s="81"/>
      <c r="D68" s="63"/>
      <c r="E68" s="27"/>
      <c r="F68" s="369">
        <f>F18</f>
        <v>0</v>
      </c>
      <c r="G68" s="369"/>
      <c r="H68" s="369"/>
      <c r="I68" s="29"/>
      <c r="J68" s="11"/>
      <c r="K68" s="22"/>
      <c r="L68" s="354">
        <f>L18</f>
        <v>0</v>
      </c>
      <c r="M68" s="354"/>
      <c r="N68" s="354"/>
      <c r="O68" s="354"/>
      <c r="P68" s="354"/>
      <c r="Q68" s="26"/>
      <c r="R68" s="79"/>
      <c r="S68" s="28"/>
    </row>
    <row r="69" spans="2:19" ht="10.5" customHeight="1">
      <c r="B69" s="25"/>
      <c r="C69" s="76"/>
      <c r="D69" s="64"/>
      <c r="E69" s="52"/>
      <c r="F69" s="44"/>
      <c r="G69" s="44"/>
      <c r="H69" s="44"/>
      <c r="I69" s="35"/>
      <c r="J69" s="35"/>
      <c r="K69" s="4"/>
      <c r="L69" s="44"/>
      <c r="M69" s="39"/>
      <c r="N69" s="39"/>
      <c r="O69" s="40"/>
      <c r="P69" s="45"/>
      <c r="R69" s="77"/>
      <c r="S69" s="33"/>
    </row>
    <row r="70" spans="2:19" ht="10.5" customHeight="1">
      <c r="B70" s="25"/>
      <c r="C70" s="76"/>
      <c r="D70" s="64"/>
      <c r="E70" s="57"/>
      <c r="F70" s="355" t="s">
        <v>24</v>
      </c>
      <c r="G70" s="355"/>
      <c r="H70" s="355"/>
      <c r="I70" s="355"/>
      <c r="J70" s="355"/>
      <c r="K70" s="57"/>
      <c r="L70" s="122" t="s">
        <v>25</v>
      </c>
      <c r="M70" s="54"/>
      <c r="N70" s="9"/>
      <c r="O70" s="58"/>
      <c r="P70" s="122" t="s">
        <v>27</v>
      </c>
      <c r="Q70" s="54"/>
      <c r="R70" s="77"/>
      <c r="S70" s="33"/>
    </row>
    <row r="71" spans="2:19" s="5" customFormat="1" ht="12">
      <c r="B71" s="22"/>
      <c r="C71" s="81"/>
      <c r="D71" s="63"/>
      <c r="E71" s="27"/>
      <c r="F71" s="369">
        <f>F21</f>
        <v>0</v>
      </c>
      <c r="G71" s="369"/>
      <c r="H71" s="369"/>
      <c r="I71" s="369"/>
      <c r="J71" s="369"/>
      <c r="K71" s="30"/>
      <c r="L71" s="47">
        <f>L21</f>
        <v>0</v>
      </c>
      <c r="M71" s="29"/>
      <c r="N71" s="10"/>
      <c r="O71" s="23"/>
      <c r="P71" s="47">
        <f>P21</f>
        <v>0</v>
      </c>
      <c r="Q71" s="29"/>
      <c r="R71" s="79"/>
      <c r="S71" s="28"/>
    </row>
    <row r="72" spans="2:19" ht="10.5" customHeight="1">
      <c r="B72" s="25"/>
      <c r="C72" s="76"/>
      <c r="D72" s="64"/>
      <c r="E72" s="65"/>
      <c r="F72" s="66"/>
      <c r="G72" s="66"/>
      <c r="H72" s="66"/>
      <c r="I72" s="66"/>
      <c r="J72" s="67"/>
      <c r="K72" s="68"/>
      <c r="L72" s="66"/>
      <c r="M72" s="68"/>
      <c r="N72" s="68"/>
      <c r="O72" s="69"/>
      <c r="P72" s="70"/>
      <c r="R72" s="77"/>
      <c r="S72" s="33"/>
    </row>
    <row r="73" spans="2:19" ht="10.5" customHeight="1">
      <c r="B73" s="25"/>
      <c r="C73" s="76"/>
      <c r="D73" s="4"/>
      <c r="E73" s="39"/>
      <c r="F73" s="39"/>
      <c r="G73" s="39"/>
      <c r="H73" s="39"/>
      <c r="I73" s="39"/>
      <c r="J73" s="44"/>
      <c r="K73" s="44"/>
      <c r="L73" s="44"/>
      <c r="M73" s="44"/>
      <c r="N73" s="44"/>
      <c r="O73" s="49"/>
      <c r="P73" s="45"/>
      <c r="R73" s="77"/>
      <c r="S73" s="33"/>
    </row>
    <row r="74" spans="2:19" s="5" customFormat="1" ht="12">
      <c r="B74" s="22"/>
      <c r="C74" s="78" t="s">
        <v>30</v>
      </c>
      <c r="D74" s="60"/>
      <c r="E74" s="60"/>
      <c r="F74" s="60"/>
      <c r="G74" s="60"/>
      <c r="H74" s="60"/>
      <c r="I74" s="61"/>
      <c r="J74" s="363">
        <f>J28</f>
        <v>0</v>
      </c>
      <c r="K74" s="364"/>
      <c r="L74" s="364"/>
      <c r="M74" s="364"/>
      <c r="N74" s="364"/>
      <c r="O74" s="364"/>
      <c r="P74" s="365"/>
      <c r="Q74" s="31"/>
      <c r="R74" s="79"/>
      <c r="S74" s="28"/>
    </row>
    <row r="75" spans="2:19" ht="9" customHeight="1" thickBot="1">
      <c r="B75" s="25"/>
      <c r="C75" s="82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4"/>
      <c r="R75" s="85"/>
      <c r="S75" s="33"/>
    </row>
    <row r="76" spans="3:18" ht="15" thickBot="1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9" ht="14.25">
      <c r="A77" s="25"/>
      <c r="B77" s="382" t="s">
        <v>35</v>
      </c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4"/>
      <c r="S77" s="33"/>
    </row>
    <row r="78" spans="1:19" ht="10.5" customHeight="1">
      <c r="A78" s="25"/>
      <c r="B78" s="93"/>
      <c r="C78" s="37"/>
      <c r="D78" s="37"/>
      <c r="F78" s="37"/>
      <c r="G78" s="37"/>
      <c r="H78" s="37"/>
      <c r="J78" s="320" t="s">
        <v>127</v>
      </c>
      <c r="L78" s="37"/>
      <c r="M78" s="37"/>
      <c r="N78" s="37"/>
      <c r="O78" s="37"/>
      <c r="P78" s="37"/>
      <c r="R78" s="77"/>
      <c r="S78" s="33"/>
    </row>
    <row r="79" spans="1:19" ht="10.5" customHeight="1">
      <c r="A79" s="25"/>
      <c r="B79" s="94"/>
      <c r="C79" s="375" t="s">
        <v>36</v>
      </c>
      <c r="D79" s="376"/>
      <c r="E79" s="59"/>
      <c r="F79" s="375" t="s">
        <v>137</v>
      </c>
      <c r="G79" s="379"/>
      <c r="H79" s="376"/>
      <c r="I79" s="59"/>
      <c r="J79" s="319" t="s">
        <v>126</v>
      </c>
      <c r="K79" s="59"/>
      <c r="L79" s="329"/>
      <c r="M79" s="329"/>
      <c r="N79" s="329"/>
      <c r="O79" s="330"/>
      <c r="P79" s="329"/>
      <c r="Q79" s="33"/>
      <c r="R79" s="77"/>
      <c r="S79" s="33"/>
    </row>
    <row r="80" spans="1:19" ht="10.5" customHeight="1">
      <c r="A80" s="25"/>
      <c r="B80" s="94"/>
      <c r="C80" s="343"/>
      <c r="D80" s="344"/>
      <c r="E80" s="59"/>
      <c r="F80" s="343"/>
      <c r="G80" s="345"/>
      <c r="H80" s="344"/>
      <c r="I80" s="59"/>
      <c r="J80" s="346"/>
      <c r="K80" s="59"/>
      <c r="L80" s="329"/>
      <c r="M80" s="329"/>
      <c r="N80" s="329"/>
      <c r="O80" s="330"/>
      <c r="P80" s="329"/>
      <c r="Q80" s="33"/>
      <c r="R80" s="77"/>
      <c r="S80" s="33"/>
    </row>
    <row r="81" spans="1:19" ht="10.5" customHeight="1">
      <c r="A81" s="25"/>
      <c r="B81" s="93"/>
      <c r="C81" s="38"/>
      <c r="D81" s="38"/>
      <c r="F81" s="38"/>
      <c r="G81" s="38"/>
      <c r="H81" s="38"/>
      <c r="J81" s="38"/>
      <c r="K81" s="25"/>
      <c r="L81" s="329"/>
      <c r="M81" s="329"/>
      <c r="N81" s="329"/>
      <c r="O81" s="330"/>
      <c r="P81" s="329"/>
      <c r="Q81" s="33"/>
      <c r="R81" s="77"/>
      <c r="S81" s="33"/>
    </row>
    <row r="82" spans="1:19" s="5" customFormat="1" ht="12">
      <c r="A82" s="22"/>
      <c r="B82" s="95">
        <v>1</v>
      </c>
      <c r="C82" s="377"/>
      <c r="D82" s="377"/>
      <c r="E82" s="27"/>
      <c r="F82" s="378"/>
      <c r="G82" s="378"/>
      <c r="H82" s="378"/>
      <c r="I82" s="48"/>
      <c r="J82" s="327"/>
      <c r="K82" s="27"/>
      <c r="L82" s="331"/>
      <c r="M82" s="331"/>
      <c r="N82" s="332"/>
      <c r="O82" s="333"/>
      <c r="P82" s="334"/>
      <c r="Q82" s="34"/>
      <c r="R82" s="79"/>
      <c r="S82" s="28"/>
    </row>
    <row r="83" spans="1:19" ht="10.5" customHeight="1">
      <c r="A83" s="25"/>
      <c r="B83" s="96"/>
      <c r="C83" s="46"/>
      <c r="D83" s="46"/>
      <c r="F83" s="45"/>
      <c r="G83" s="45"/>
      <c r="H83" s="45"/>
      <c r="J83" s="328"/>
      <c r="K83" s="25"/>
      <c r="L83" s="330"/>
      <c r="M83" s="330"/>
      <c r="N83" s="335"/>
      <c r="O83" s="330"/>
      <c r="P83" s="336"/>
      <c r="Q83" s="33"/>
      <c r="R83" s="77"/>
      <c r="S83" s="33"/>
    </row>
    <row r="84" spans="1:19" ht="10.5" customHeight="1">
      <c r="A84" s="25"/>
      <c r="B84" s="95">
        <v>2</v>
      </c>
      <c r="C84" s="377"/>
      <c r="D84" s="377"/>
      <c r="E84" s="27"/>
      <c r="F84" s="378"/>
      <c r="G84" s="378"/>
      <c r="H84" s="378"/>
      <c r="I84" s="48"/>
      <c r="J84" s="327"/>
      <c r="K84" s="27"/>
      <c r="L84" s="331"/>
      <c r="M84" s="331"/>
      <c r="N84" s="332"/>
      <c r="O84" s="333"/>
      <c r="P84" s="334"/>
      <c r="Q84" s="33"/>
      <c r="R84" s="77"/>
      <c r="S84" s="33"/>
    </row>
    <row r="85" spans="1:19" ht="10.5" customHeight="1">
      <c r="A85" s="25"/>
      <c r="B85" s="96"/>
      <c r="C85" s="46"/>
      <c r="D85" s="46"/>
      <c r="F85" s="45"/>
      <c r="G85" s="45"/>
      <c r="H85" s="45"/>
      <c r="J85" s="328"/>
      <c r="K85" s="25"/>
      <c r="L85" s="330"/>
      <c r="M85" s="330"/>
      <c r="N85" s="335"/>
      <c r="O85" s="330"/>
      <c r="P85" s="336"/>
      <c r="Q85" s="33"/>
      <c r="R85" s="77"/>
      <c r="S85" s="33"/>
    </row>
    <row r="86" spans="1:19" ht="10.5" customHeight="1">
      <c r="A86" s="25"/>
      <c r="B86" s="95">
        <v>3</v>
      </c>
      <c r="C86" s="377"/>
      <c r="D86" s="377"/>
      <c r="E86" s="27"/>
      <c r="F86" s="378"/>
      <c r="G86" s="378"/>
      <c r="H86" s="378"/>
      <c r="I86" s="48"/>
      <c r="J86" s="327"/>
      <c r="K86" s="27"/>
      <c r="L86" s="331"/>
      <c r="M86" s="331"/>
      <c r="N86" s="332"/>
      <c r="O86" s="333"/>
      <c r="P86" s="334"/>
      <c r="Q86" s="33"/>
      <c r="R86" s="77"/>
      <c r="S86" s="33"/>
    </row>
    <row r="87" spans="1:19" ht="10.5" customHeight="1">
      <c r="A87" s="25"/>
      <c r="B87" s="96"/>
      <c r="C87" s="46"/>
      <c r="D87" s="46"/>
      <c r="F87" s="45"/>
      <c r="G87" s="45"/>
      <c r="H87" s="45"/>
      <c r="J87" s="328"/>
      <c r="K87" s="25"/>
      <c r="L87" s="330"/>
      <c r="M87" s="330"/>
      <c r="N87" s="335"/>
      <c r="O87" s="330"/>
      <c r="P87" s="336"/>
      <c r="Q87" s="33"/>
      <c r="R87" s="77"/>
      <c r="S87" s="33"/>
    </row>
    <row r="88" spans="1:19" ht="10.5" customHeight="1">
      <c r="A88" s="25"/>
      <c r="B88" s="95">
        <v>4</v>
      </c>
      <c r="C88" s="377"/>
      <c r="D88" s="377"/>
      <c r="E88" s="27"/>
      <c r="F88" s="378"/>
      <c r="G88" s="378"/>
      <c r="H88" s="378"/>
      <c r="I88" s="48"/>
      <c r="J88" s="327"/>
      <c r="K88" s="27"/>
      <c r="L88" s="331"/>
      <c r="M88" s="331"/>
      <c r="N88" s="332"/>
      <c r="O88" s="333"/>
      <c r="P88" s="334"/>
      <c r="Q88" s="33"/>
      <c r="R88" s="77"/>
      <c r="S88" s="33"/>
    </row>
    <row r="89" spans="1:19" ht="9.75" customHeight="1">
      <c r="A89" s="25"/>
      <c r="B89" s="96"/>
      <c r="C89" s="46"/>
      <c r="D89" s="46"/>
      <c r="F89" s="45"/>
      <c r="G89" s="45"/>
      <c r="H89" s="45"/>
      <c r="J89" s="328"/>
      <c r="K89" s="25"/>
      <c r="L89" s="330"/>
      <c r="M89" s="330"/>
      <c r="N89" s="335"/>
      <c r="O89" s="330"/>
      <c r="P89" s="336"/>
      <c r="Q89" s="33"/>
      <c r="R89" s="77"/>
      <c r="S89" s="33"/>
    </row>
    <row r="90" spans="1:19" ht="11.25" customHeight="1">
      <c r="A90" s="25"/>
      <c r="B90" s="95">
        <v>5</v>
      </c>
      <c r="C90" s="377"/>
      <c r="D90" s="377"/>
      <c r="E90" s="27"/>
      <c r="F90" s="378"/>
      <c r="G90" s="378"/>
      <c r="H90" s="378"/>
      <c r="I90" s="48"/>
      <c r="J90" s="327"/>
      <c r="K90" s="27"/>
      <c r="L90" s="331"/>
      <c r="M90" s="331"/>
      <c r="N90" s="332"/>
      <c r="O90" s="333"/>
      <c r="P90" s="334"/>
      <c r="Q90" s="33"/>
      <c r="R90" s="77"/>
      <c r="S90" s="33"/>
    </row>
    <row r="91" spans="1:19" ht="9.75" customHeight="1">
      <c r="A91" s="25"/>
      <c r="B91" s="96"/>
      <c r="C91" s="46"/>
      <c r="D91" s="46"/>
      <c r="F91" s="45"/>
      <c r="G91" s="45"/>
      <c r="H91" s="45"/>
      <c r="J91" s="328"/>
      <c r="K91" s="25"/>
      <c r="L91" s="330"/>
      <c r="M91" s="330"/>
      <c r="N91" s="335"/>
      <c r="O91" s="330"/>
      <c r="P91" s="336"/>
      <c r="Q91" s="33"/>
      <c r="R91" s="77"/>
      <c r="S91" s="33"/>
    </row>
    <row r="92" spans="1:19" ht="11.25" customHeight="1">
      <c r="A92" s="25"/>
      <c r="B92" s="95">
        <v>6</v>
      </c>
      <c r="C92" s="377"/>
      <c r="D92" s="377"/>
      <c r="E92" s="27"/>
      <c r="F92" s="378"/>
      <c r="G92" s="378"/>
      <c r="H92" s="378"/>
      <c r="I92" s="48"/>
      <c r="J92" s="327"/>
      <c r="K92" s="27"/>
      <c r="L92" s="331"/>
      <c r="M92" s="331"/>
      <c r="N92" s="332"/>
      <c r="O92" s="333"/>
      <c r="P92" s="334"/>
      <c r="Q92" s="33"/>
      <c r="R92" s="77"/>
      <c r="S92" s="33"/>
    </row>
    <row r="93" spans="1:19" ht="9.75" customHeight="1">
      <c r="A93" s="25"/>
      <c r="B93" s="96"/>
      <c r="C93" s="46"/>
      <c r="D93" s="46"/>
      <c r="F93" s="45"/>
      <c r="G93" s="45"/>
      <c r="H93" s="45"/>
      <c r="J93" s="328"/>
      <c r="K93" s="25"/>
      <c r="L93" s="330"/>
      <c r="M93" s="330"/>
      <c r="N93" s="335"/>
      <c r="O93" s="330"/>
      <c r="P93" s="336"/>
      <c r="Q93" s="33"/>
      <c r="R93" s="77"/>
      <c r="S93" s="33"/>
    </row>
    <row r="94" spans="1:19" ht="11.25" customHeight="1">
      <c r="A94" s="25"/>
      <c r="B94" s="95">
        <v>7</v>
      </c>
      <c r="C94" s="377"/>
      <c r="D94" s="377"/>
      <c r="E94" s="27"/>
      <c r="F94" s="378"/>
      <c r="G94" s="378"/>
      <c r="H94" s="378"/>
      <c r="I94" s="48"/>
      <c r="J94" s="327"/>
      <c r="K94" s="27"/>
      <c r="L94" s="331"/>
      <c r="M94" s="331"/>
      <c r="N94" s="332"/>
      <c r="O94" s="333"/>
      <c r="P94" s="334"/>
      <c r="Q94" s="33"/>
      <c r="R94" s="77"/>
      <c r="S94" s="33"/>
    </row>
    <row r="95" spans="1:19" ht="9.75" customHeight="1">
      <c r="A95" s="25"/>
      <c r="B95" s="96"/>
      <c r="C95" s="46"/>
      <c r="D95" s="46"/>
      <c r="F95" s="45"/>
      <c r="G95" s="45"/>
      <c r="H95" s="45"/>
      <c r="J95" s="328"/>
      <c r="K95" s="25"/>
      <c r="L95" s="330"/>
      <c r="M95" s="330"/>
      <c r="N95" s="335"/>
      <c r="O95" s="330"/>
      <c r="P95" s="336"/>
      <c r="Q95" s="33"/>
      <c r="R95" s="77"/>
      <c r="S95" s="33"/>
    </row>
    <row r="96" spans="1:19" ht="11.25" customHeight="1">
      <c r="A96" s="25"/>
      <c r="B96" s="95">
        <v>8</v>
      </c>
      <c r="C96" s="377"/>
      <c r="D96" s="377"/>
      <c r="E96" s="27"/>
      <c r="F96" s="378"/>
      <c r="G96" s="378"/>
      <c r="H96" s="378"/>
      <c r="I96" s="48"/>
      <c r="J96" s="327"/>
      <c r="K96" s="27"/>
      <c r="L96" s="331"/>
      <c r="M96" s="331"/>
      <c r="N96" s="332"/>
      <c r="O96" s="333"/>
      <c r="P96" s="334"/>
      <c r="Q96" s="33"/>
      <c r="R96" s="77"/>
      <c r="S96" s="33"/>
    </row>
    <row r="97" spans="1:19" ht="9.75" customHeight="1">
      <c r="A97" s="25"/>
      <c r="B97" s="96"/>
      <c r="C97" s="46"/>
      <c r="D97" s="46"/>
      <c r="F97" s="45"/>
      <c r="G97" s="45"/>
      <c r="H97" s="45"/>
      <c r="J97" s="328"/>
      <c r="K97" s="25"/>
      <c r="L97" s="330"/>
      <c r="M97" s="330"/>
      <c r="N97" s="335"/>
      <c r="O97" s="330"/>
      <c r="P97" s="336"/>
      <c r="Q97" s="33"/>
      <c r="R97" s="77"/>
      <c r="S97" s="33"/>
    </row>
    <row r="98" spans="1:19" ht="11.25" customHeight="1">
      <c r="A98" s="25"/>
      <c r="B98" s="95">
        <v>9</v>
      </c>
      <c r="C98" s="377"/>
      <c r="D98" s="377"/>
      <c r="E98" s="27"/>
      <c r="F98" s="378"/>
      <c r="G98" s="378"/>
      <c r="H98" s="378"/>
      <c r="I98" s="48"/>
      <c r="J98" s="327"/>
      <c r="K98" s="27"/>
      <c r="L98" s="331"/>
      <c r="M98" s="331"/>
      <c r="N98" s="332"/>
      <c r="O98" s="333"/>
      <c r="P98" s="334"/>
      <c r="Q98" s="33"/>
      <c r="R98" s="77"/>
      <c r="S98" s="33"/>
    </row>
    <row r="99" spans="1:19" ht="9.75" customHeight="1">
      <c r="A99" s="25"/>
      <c r="B99" s="96"/>
      <c r="C99" s="46"/>
      <c r="D99" s="46"/>
      <c r="F99" s="45"/>
      <c r="G99" s="45"/>
      <c r="H99" s="45"/>
      <c r="J99" s="328"/>
      <c r="K99" s="25"/>
      <c r="L99" s="330"/>
      <c r="M99" s="330"/>
      <c r="N99" s="335"/>
      <c r="O99" s="330"/>
      <c r="P99" s="336"/>
      <c r="Q99" s="33"/>
      <c r="R99" s="77"/>
      <c r="S99" s="33"/>
    </row>
    <row r="100" spans="1:20" ht="11.25" customHeight="1">
      <c r="A100" s="25"/>
      <c r="B100" s="95">
        <v>10</v>
      </c>
      <c r="C100" s="377"/>
      <c r="D100" s="377"/>
      <c r="E100" s="27"/>
      <c r="F100" s="378"/>
      <c r="G100" s="378"/>
      <c r="H100" s="378"/>
      <c r="I100" s="48"/>
      <c r="J100" s="327"/>
      <c r="K100" s="27"/>
      <c r="L100" s="331"/>
      <c r="M100" s="331"/>
      <c r="N100" s="332"/>
      <c r="O100" s="333"/>
      <c r="P100" s="334"/>
      <c r="Q100" s="33"/>
      <c r="R100" s="77"/>
      <c r="S100" s="33"/>
      <c r="T100" s="13"/>
    </row>
    <row r="101" spans="1:19" ht="10.5" customHeight="1">
      <c r="A101" s="25"/>
      <c r="B101" s="97"/>
      <c r="C101" s="41"/>
      <c r="D101" s="41"/>
      <c r="F101" s="41"/>
      <c r="G101" s="41"/>
      <c r="H101" s="41"/>
      <c r="J101" s="41"/>
      <c r="L101" s="41"/>
      <c r="M101" s="41"/>
      <c r="N101" s="41"/>
      <c r="O101" s="41"/>
      <c r="P101" s="41"/>
      <c r="R101" s="77"/>
      <c r="S101" s="33"/>
    </row>
    <row r="102" spans="1:20" ht="31.5" customHeight="1">
      <c r="A102" s="25"/>
      <c r="B102" s="93"/>
      <c r="C102" s="362" t="s">
        <v>64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R102" s="77"/>
      <c r="S102" s="33"/>
      <c r="T102" s="13"/>
    </row>
    <row r="103" spans="1:19" ht="10.5" customHeight="1" thickBot="1">
      <c r="A103" s="25"/>
      <c r="B103" s="98"/>
      <c r="C103" s="84"/>
      <c r="D103" s="99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5"/>
      <c r="S103" s="33"/>
    </row>
    <row r="104" spans="2:18" ht="15" thickBot="1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</row>
    <row r="105" spans="1:19" ht="10.5" customHeight="1">
      <c r="A105" s="25"/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2"/>
      <c r="S105" s="33"/>
    </row>
    <row r="106" spans="1:19" ht="14.25">
      <c r="A106" s="25"/>
      <c r="B106" s="93"/>
      <c r="E106" s="14">
        <v>1</v>
      </c>
      <c r="F106" s="5"/>
      <c r="G106" s="5"/>
      <c r="H106" s="5"/>
      <c r="I106" s="5"/>
      <c r="J106" s="5"/>
      <c r="K106" s="5"/>
      <c r="L106" s="15" t="s">
        <v>136</v>
      </c>
      <c r="M106" s="5"/>
      <c r="N106" s="5"/>
      <c r="O106" s="16"/>
      <c r="P106" s="17">
        <f aca="true" t="array" ref="P106">SUM(IF(ISTEXT(firmy1),1))</f>
        <v>0</v>
      </c>
      <c r="R106" s="77"/>
      <c r="S106" s="33"/>
    </row>
    <row r="107" spans="1:19" ht="14.25">
      <c r="A107" s="25"/>
      <c r="B107" s="93"/>
      <c r="E107" s="14">
        <v>2</v>
      </c>
      <c r="F107" s="5"/>
      <c r="G107" s="5"/>
      <c r="H107" s="5"/>
      <c r="I107" s="5"/>
      <c r="J107" s="5"/>
      <c r="K107" s="5"/>
      <c r="L107" s="15" t="s">
        <v>62</v>
      </c>
      <c r="M107" s="5"/>
      <c r="N107" s="5"/>
      <c r="O107" s="16"/>
      <c r="P107" s="17">
        <f>COUNTA(J82:J100)</f>
        <v>0</v>
      </c>
      <c r="R107" s="77"/>
      <c r="S107" s="33"/>
    </row>
    <row r="108" spans="1:19" ht="14.25">
      <c r="A108" s="25"/>
      <c r="B108" s="93"/>
      <c r="E108" s="14">
        <v>3</v>
      </c>
      <c r="F108" s="5"/>
      <c r="G108" s="5"/>
      <c r="H108" s="5"/>
      <c r="I108" s="5"/>
      <c r="J108" s="5"/>
      <c r="K108" s="5"/>
      <c r="L108" s="15" t="s">
        <v>63</v>
      </c>
      <c r="M108" s="5"/>
      <c r="N108" s="5"/>
      <c r="O108" s="381" t="b">
        <f>P106=P107</f>
        <v>1</v>
      </c>
      <c r="P108" s="381"/>
      <c r="R108" s="77"/>
      <c r="S108" s="33"/>
    </row>
    <row r="109" spans="1:19" ht="10.5" customHeight="1">
      <c r="A109" s="25"/>
      <c r="B109" s="93"/>
      <c r="E109" s="14"/>
      <c r="F109" s="5"/>
      <c r="G109" s="5"/>
      <c r="H109" s="5"/>
      <c r="I109" s="5"/>
      <c r="J109" s="5"/>
      <c r="K109" s="5"/>
      <c r="L109" s="15"/>
      <c r="M109" s="5"/>
      <c r="N109" s="5"/>
      <c r="O109" s="18"/>
      <c r="P109" s="18"/>
      <c r="R109" s="77"/>
      <c r="S109" s="33"/>
    </row>
    <row r="110" spans="1:19" ht="15">
      <c r="A110" s="25"/>
      <c r="B110" s="93"/>
      <c r="E110" s="14">
        <v>4</v>
      </c>
      <c r="F110" s="5"/>
      <c r="G110" s="5"/>
      <c r="H110" s="5"/>
      <c r="I110" s="5"/>
      <c r="J110" s="5"/>
      <c r="K110" s="5"/>
      <c r="L110" s="15" t="s">
        <v>143</v>
      </c>
      <c r="M110" s="5"/>
      <c r="N110" s="5"/>
      <c r="O110" s="18"/>
      <c r="P110" s="347">
        <f>P106*D134</f>
        <v>0</v>
      </c>
      <c r="Q110" s="348"/>
      <c r="R110" s="77"/>
      <c r="S110" s="33"/>
    </row>
    <row r="111" spans="1:19" ht="10.5" customHeight="1">
      <c r="A111" s="25"/>
      <c r="B111" s="93"/>
      <c r="E111" s="14"/>
      <c r="F111" s="5"/>
      <c r="G111" s="5"/>
      <c r="H111" s="5"/>
      <c r="I111" s="5"/>
      <c r="J111" s="5"/>
      <c r="K111" s="5"/>
      <c r="L111" s="15"/>
      <c r="M111" s="5"/>
      <c r="N111" s="5"/>
      <c r="O111" s="18"/>
      <c r="P111" s="18"/>
      <c r="R111" s="77"/>
      <c r="S111" s="33"/>
    </row>
    <row r="112" spans="1:19" ht="10.5" customHeight="1">
      <c r="A112" s="25"/>
      <c r="B112" s="93"/>
      <c r="E112" s="14"/>
      <c r="F112" s="5"/>
      <c r="G112" s="5"/>
      <c r="H112" s="5"/>
      <c r="I112" s="5"/>
      <c r="J112" s="5"/>
      <c r="K112" s="5"/>
      <c r="L112" s="15"/>
      <c r="M112" s="5"/>
      <c r="N112" s="5"/>
      <c r="O112" s="18"/>
      <c r="P112" s="18"/>
      <c r="R112" s="77"/>
      <c r="S112" s="33"/>
    </row>
    <row r="113" spans="1:19" ht="38.25" customHeight="1">
      <c r="A113" s="25"/>
      <c r="B113" s="93"/>
      <c r="C113" s="349" t="s">
        <v>141</v>
      </c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1"/>
      <c r="P113" s="20"/>
      <c r="R113" s="77"/>
      <c r="S113" s="33"/>
    </row>
    <row r="114" spans="1:19" ht="14.25">
      <c r="A114" s="25"/>
      <c r="B114" s="93"/>
      <c r="E114" s="14">
        <v>5</v>
      </c>
      <c r="F114" s="5"/>
      <c r="G114" s="5"/>
      <c r="H114" s="5"/>
      <c r="I114" s="5"/>
      <c r="J114" s="5"/>
      <c r="K114" s="5"/>
      <c r="L114" s="15" t="s">
        <v>142</v>
      </c>
      <c r="M114" s="5"/>
      <c r="N114" s="5"/>
      <c r="O114" s="18"/>
      <c r="P114" s="19">
        <f>D135</f>
        <v>61.5</v>
      </c>
      <c r="R114" s="77"/>
      <c r="S114" s="33"/>
    </row>
    <row r="115" spans="1:20" ht="14.25" hidden="1">
      <c r="A115" s="25"/>
      <c r="B115" s="93"/>
      <c r="E115" s="14"/>
      <c r="F115" s="5"/>
      <c r="G115" s="5"/>
      <c r="H115" s="5"/>
      <c r="I115" s="5"/>
      <c r="J115" s="5"/>
      <c r="K115" s="5"/>
      <c r="L115" s="104"/>
      <c r="M115" s="105"/>
      <c r="N115" s="105"/>
      <c r="O115" s="106"/>
      <c r="P115" s="107"/>
      <c r="R115" s="77"/>
      <c r="S115" s="33"/>
      <c r="T115" s="21"/>
    </row>
    <row r="116" spans="1:19" ht="14.25" hidden="1">
      <c r="A116" s="25"/>
      <c r="B116" s="93"/>
      <c r="E116" s="14"/>
      <c r="F116" s="5"/>
      <c r="G116" s="5"/>
      <c r="H116" s="5"/>
      <c r="I116" s="5"/>
      <c r="J116" s="5"/>
      <c r="K116" s="5"/>
      <c r="L116" s="104"/>
      <c r="M116" s="105"/>
      <c r="N116" s="105"/>
      <c r="O116" s="106"/>
      <c r="P116" s="107"/>
      <c r="R116" s="77"/>
      <c r="S116" s="33"/>
    </row>
    <row r="117" spans="1:19" ht="14.25" hidden="1">
      <c r="A117" s="25"/>
      <c r="B117" s="93"/>
      <c r="E117" s="14"/>
      <c r="F117" s="5"/>
      <c r="G117" s="5"/>
      <c r="H117" s="5"/>
      <c r="I117" s="5"/>
      <c r="J117" s="5"/>
      <c r="K117" s="5"/>
      <c r="L117" s="104"/>
      <c r="M117" s="105"/>
      <c r="N117" s="105"/>
      <c r="O117" s="106"/>
      <c r="P117" s="107"/>
      <c r="R117" s="77"/>
      <c r="S117" s="33"/>
    </row>
    <row r="118" spans="1:19" ht="14.25" hidden="1">
      <c r="A118" s="25"/>
      <c r="B118" s="93"/>
      <c r="E118" s="14"/>
      <c r="F118" s="5"/>
      <c r="G118" s="5"/>
      <c r="H118" s="5"/>
      <c r="I118" s="5"/>
      <c r="J118" s="5"/>
      <c r="K118" s="5"/>
      <c r="L118" s="104"/>
      <c r="M118" s="105"/>
      <c r="N118" s="105"/>
      <c r="O118" s="106"/>
      <c r="P118" s="107"/>
      <c r="R118" s="77"/>
      <c r="S118" s="33"/>
    </row>
    <row r="119" spans="1:19" ht="14.25" hidden="1">
      <c r="A119" s="25"/>
      <c r="B119" s="93"/>
      <c r="E119" s="14"/>
      <c r="F119" s="5"/>
      <c r="G119" s="5"/>
      <c r="H119" s="5"/>
      <c r="I119" s="5"/>
      <c r="J119" s="5"/>
      <c r="K119" s="5"/>
      <c r="L119" s="104"/>
      <c r="M119" s="105"/>
      <c r="N119" s="105"/>
      <c r="O119" s="106"/>
      <c r="P119" s="107"/>
      <c r="R119" s="77"/>
      <c r="S119" s="33"/>
    </row>
    <row r="120" spans="1:19" ht="10.5" customHeight="1">
      <c r="A120" s="25"/>
      <c r="B120" s="93"/>
      <c r="E120" s="14"/>
      <c r="F120" s="5"/>
      <c r="G120" s="5"/>
      <c r="H120" s="5"/>
      <c r="I120" s="5"/>
      <c r="J120" s="5"/>
      <c r="K120" s="5"/>
      <c r="L120" s="15"/>
      <c r="M120" s="5"/>
      <c r="N120" s="5"/>
      <c r="O120" s="18"/>
      <c r="P120" s="20"/>
      <c r="R120" s="77"/>
      <c r="S120" s="33"/>
    </row>
    <row r="121" spans="1:19" ht="14.25">
      <c r="A121" s="25"/>
      <c r="B121" s="93"/>
      <c r="E121" s="14"/>
      <c r="F121" s="5"/>
      <c r="G121" s="5"/>
      <c r="H121" s="5"/>
      <c r="I121" s="5"/>
      <c r="J121" s="5"/>
      <c r="K121" s="5"/>
      <c r="L121" s="15"/>
      <c r="M121" s="5"/>
      <c r="N121" s="5"/>
      <c r="O121" s="18"/>
      <c r="P121" s="20"/>
      <c r="R121" s="77"/>
      <c r="S121" s="33"/>
    </row>
    <row r="122" spans="1:19" ht="10.5" customHeight="1">
      <c r="A122" s="25"/>
      <c r="B122" s="93"/>
      <c r="E122" s="14"/>
      <c r="F122" s="5"/>
      <c r="G122" s="5"/>
      <c r="H122" s="5"/>
      <c r="I122" s="5"/>
      <c r="J122" s="5"/>
      <c r="K122" s="5"/>
      <c r="L122" s="15"/>
      <c r="M122" s="5"/>
      <c r="N122" s="5"/>
      <c r="O122" s="18"/>
      <c r="P122" s="20"/>
      <c r="R122" s="77"/>
      <c r="S122" s="33"/>
    </row>
    <row r="123" spans="1:19" ht="14.25" customHeight="1">
      <c r="A123" s="25"/>
      <c r="B123" s="93"/>
      <c r="E123" s="14"/>
      <c r="F123" s="5"/>
      <c r="G123" s="5"/>
      <c r="H123" s="5"/>
      <c r="I123" s="5"/>
      <c r="J123" s="5"/>
      <c r="K123" s="5"/>
      <c r="L123" s="342"/>
      <c r="M123" s="5"/>
      <c r="N123" s="5"/>
      <c r="O123" s="360"/>
      <c r="P123" s="361"/>
      <c r="R123" s="77"/>
      <c r="S123" s="33"/>
    </row>
    <row r="124" spans="1:19" ht="10.5" customHeight="1" thickBot="1">
      <c r="A124" s="25"/>
      <c r="B124" s="98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5"/>
      <c r="S124" s="33"/>
    </row>
    <row r="125" spans="1:19" ht="10.5" customHeight="1">
      <c r="A125" s="25"/>
      <c r="B125" s="120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121"/>
      <c r="S125" s="33"/>
    </row>
    <row r="126" spans="1:19" ht="15" customHeight="1">
      <c r="A126" s="25"/>
      <c r="C126" s="380" t="s">
        <v>65</v>
      </c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380"/>
      <c r="O126" s="380"/>
      <c r="P126" s="380"/>
      <c r="Q126" s="380"/>
      <c r="R126" s="380"/>
      <c r="S126" s="33" t="s">
        <v>61</v>
      </c>
    </row>
    <row r="127" spans="1:19" s="317" customFormat="1" ht="10.5" customHeight="1">
      <c r="A127" s="323"/>
      <c r="S127" s="324"/>
    </row>
    <row r="128" spans="2:20" s="317" customFormat="1" ht="14.25">
      <c r="B128" s="325"/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T128" s="317" t="s">
        <v>61</v>
      </c>
    </row>
    <row r="129" spans="1:18" s="317" customFormat="1" ht="14.25">
      <c r="A129" s="326"/>
      <c r="B129" s="326"/>
      <c r="C129" s="326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</row>
    <row r="130" spans="2:16" s="317" customFormat="1" ht="14.25" hidden="1">
      <c r="B130" s="337"/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</row>
    <row r="131" spans="2:16" s="317" customFormat="1" ht="14.25" hidden="1">
      <c r="B131" s="337" t="s">
        <v>139</v>
      </c>
      <c r="C131" s="340" t="s">
        <v>134</v>
      </c>
      <c r="D131" s="340">
        <v>250</v>
      </c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</row>
    <row r="132" spans="2:16" s="317" customFormat="1" ht="14.25" hidden="1">
      <c r="B132" s="337" t="s">
        <v>139</v>
      </c>
      <c r="C132" s="340" t="s">
        <v>135</v>
      </c>
      <c r="D132" s="340">
        <v>50</v>
      </c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</row>
    <row r="133" spans="2:16" s="338" customFormat="1" ht="11.25" hidden="1">
      <c r="B133" s="339"/>
      <c r="C133" s="341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</row>
    <row r="134" spans="2:16" s="338" customFormat="1" ht="11.25" hidden="1">
      <c r="B134" s="339" t="s">
        <v>140</v>
      </c>
      <c r="C134" s="340" t="s">
        <v>134</v>
      </c>
      <c r="D134" s="340">
        <f>D131*D137</f>
        <v>307.5</v>
      </c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</row>
    <row r="135" spans="2:16" s="338" customFormat="1" ht="11.25" hidden="1">
      <c r="B135" s="339" t="s">
        <v>140</v>
      </c>
      <c r="C135" s="340" t="s">
        <v>135</v>
      </c>
      <c r="D135" s="340">
        <f>D132*D137</f>
        <v>61.5</v>
      </c>
      <c r="E135" s="340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</row>
    <row r="136" spans="2:16" s="338" customFormat="1" ht="11.25" hidden="1">
      <c r="B136" s="339"/>
      <c r="C136" s="340"/>
      <c r="D136" s="340"/>
      <c r="E136" s="340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</row>
    <row r="137" spans="2:16" s="338" customFormat="1" ht="11.25" hidden="1">
      <c r="B137" s="339"/>
      <c r="C137" s="340" t="s">
        <v>138</v>
      </c>
      <c r="D137" s="340">
        <v>1.23</v>
      </c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</row>
    <row r="138" spans="2:16" s="338" customFormat="1" ht="11.25" hidden="1">
      <c r="B138" s="339"/>
      <c r="C138" s="340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</row>
    <row r="139" spans="2:16" s="338" customFormat="1" ht="11.25" hidden="1">
      <c r="B139" s="339"/>
      <c r="C139" s="340" t="s">
        <v>38</v>
      </c>
      <c r="D139" s="340"/>
      <c r="E139" s="340"/>
      <c r="F139" s="340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</row>
    <row r="140" spans="2:16" s="338" customFormat="1" ht="11.25" hidden="1">
      <c r="B140" s="339"/>
      <c r="C140" s="340" t="s">
        <v>28</v>
      </c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40"/>
      <c r="O140" s="340"/>
      <c r="P140" s="340"/>
    </row>
    <row r="141" spans="2:16" s="338" customFormat="1" ht="11.25" hidden="1">
      <c r="B141" s="339"/>
      <c r="C141" s="340" t="s">
        <v>7</v>
      </c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</row>
    <row r="142" spans="2:16" s="338" customFormat="1" ht="11.25" hidden="1">
      <c r="B142" s="339"/>
      <c r="C142" s="340" t="s">
        <v>8</v>
      </c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</row>
    <row r="143" spans="2:16" s="338" customFormat="1" ht="11.25" hidden="1">
      <c r="B143" s="339"/>
      <c r="C143" s="340" t="s">
        <v>9</v>
      </c>
      <c r="D143" s="340"/>
      <c r="E143" s="340"/>
      <c r="F143" s="340"/>
      <c r="G143" s="340"/>
      <c r="H143" s="340"/>
      <c r="I143" s="340"/>
      <c r="J143" s="340"/>
      <c r="K143" s="340"/>
      <c r="L143" s="340"/>
      <c r="M143" s="340"/>
      <c r="N143" s="340"/>
      <c r="O143" s="340"/>
      <c r="P143" s="340"/>
    </row>
    <row r="144" spans="2:16" s="338" customFormat="1" ht="11.25" hidden="1">
      <c r="B144" s="339"/>
      <c r="C144" s="340" t="s">
        <v>10</v>
      </c>
      <c r="D144" s="340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</row>
    <row r="145" spans="2:16" s="338" customFormat="1" ht="11.25" hidden="1">
      <c r="B145" s="339"/>
      <c r="C145" s="340" t="s">
        <v>11</v>
      </c>
      <c r="D145" s="340"/>
      <c r="E145" s="340"/>
      <c r="F145" s="340"/>
      <c r="G145" s="340"/>
      <c r="H145" s="340"/>
      <c r="I145" s="340"/>
      <c r="J145" s="340"/>
      <c r="K145" s="340"/>
      <c r="L145" s="340"/>
      <c r="M145" s="340"/>
      <c r="N145" s="340"/>
      <c r="O145" s="340"/>
      <c r="P145" s="340"/>
    </row>
    <row r="146" spans="2:16" s="338" customFormat="1" ht="11.25" hidden="1">
      <c r="B146" s="339"/>
      <c r="C146" s="340" t="s">
        <v>12</v>
      </c>
      <c r="D146" s="340"/>
      <c r="E146" s="340"/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</row>
    <row r="147" spans="2:16" s="338" customFormat="1" ht="11.25" hidden="1">
      <c r="B147" s="339"/>
      <c r="C147" s="340" t="s">
        <v>13</v>
      </c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</row>
    <row r="148" spans="2:16" s="338" customFormat="1" ht="11.25" hidden="1">
      <c r="B148" s="339"/>
      <c r="C148" s="340" t="s">
        <v>14</v>
      </c>
      <c r="D148" s="340"/>
      <c r="E148" s="340"/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</row>
    <row r="149" spans="2:16" s="338" customFormat="1" ht="11.25" hidden="1">
      <c r="B149" s="339"/>
      <c r="C149" s="340" t="s">
        <v>15</v>
      </c>
      <c r="D149" s="340"/>
      <c r="E149" s="340"/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</row>
    <row r="150" spans="2:16" s="338" customFormat="1" ht="11.25" hidden="1">
      <c r="B150" s="339"/>
      <c r="C150" s="340" t="s">
        <v>16</v>
      </c>
      <c r="D150" s="340"/>
      <c r="E150" s="340"/>
      <c r="F150" s="340"/>
      <c r="G150" s="340"/>
      <c r="H150" s="340"/>
      <c r="I150" s="340"/>
      <c r="J150" s="340"/>
      <c r="K150" s="340"/>
      <c r="L150" s="340"/>
      <c r="M150" s="340"/>
      <c r="N150" s="340"/>
      <c r="O150" s="340"/>
      <c r="P150" s="340"/>
    </row>
    <row r="151" spans="2:16" s="338" customFormat="1" ht="11.25" hidden="1">
      <c r="B151" s="339"/>
      <c r="C151" s="340" t="s">
        <v>17</v>
      </c>
      <c r="D151" s="340"/>
      <c r="E151" s="340"/>
      <c r="F151" s="340"/>
      <c r="G151" s="340"/>
      <c r="H151" s="340"/>
      <c r="I151" s="340"/>
      <c r="J151" s="340"/>
      <c r="K151" s="340"/>
      <c r="L151" s="340"/>
      <c r="M151" s="340"/>
      <c r="N151" s="340"/>
      <c r="O151" s="340"/>
      <c r="P151" s="340"/>
    </row>
    <row r="152" spans="2:16" s="338" customFormat="1" ht="11.25" hidden="1">
      <c r="B152" s="339"/>
      <c r="C152" s="340" t="s">
        <v>18</v>
      </c>
      <c r="D152" s="340"/>
      <c r="E152" s="340"/>
      <c r="F152" s="340"/>
      <c r="G152" s="340"/>
      <c r="H152" s="340"/>
      <c r="I152" s="340"/>
      <c r="J152" s="340"/>
      <c r="K152" s="340"/>
      <c r="L152" s="340"/>
      <c r="M152" s="340"/>
      <c r="N152" s="340"/>
      <c r="O152" s="340"/>
      <c r="P152" s="340"/>
    </row>
    <row r="153" spans="2:16" s="338" customFormat="1" ht="11.25" hidden="1">
      <c r="B153" s="339"/>
      <c r="C153" s="340" t="s">
        <v>19</v>
      </c>
      <c r="D153" s="340"/>
      <c r="E153" s="340"/>
      <c r="F153" s="340"/>
      <c r="G153" s="340"/>
      <c r="H153" s="340"/>
      <c r="I153" s="340"/>
      <c r="J153" s="340"/>
      <c r="K153" s="340"/>
      <c r="L153" s="340"/>
      <c r="M153" s="340"/>
      <c r="N153" s="340"/>
      <c r="O153" s="340"/>
      <c r="P153" s="340"/>
    </row>
    <row r="154" spans="2:16" s="338" customFormat="1" ht="11.25" hidden="1">
      <c r="B154" s="339"/>
      <c r="C154" s="340" t="s">
        <v>20</v>
      </c>
      <c r="D154" s="340"/>
      <c r="E154" s="340"/>
      <c r="F154" s="340"/>
      <c r="G154" s="340"/>
      <c r="H154" s="340"/>
      <c r="I154" s="340"/>
      <c r="J154" s="340"/>
      <c r="K154" s="340"/>
      <c r="L154" s="340"/>
      <c r="M154" s="340"/>
      <c r="N154" s="340"/>
      <c r="O154" s="340"/>
      <c r="P154" s="340"/>
    </row>
    <row r="155" spans="2:16" s="338" customFormat="1" ht="11.25" hidden="1">
      <c r="B155" s="339"/>
      <c r="C155" s="340" t="s">
        <v>21</v>
      </c>
      <c r="D155" s="340"/>
      <c r="E155" s="340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</row>
    <row r="156" spans="2:16" s="338" customFormat="1" ht="11.25" hidden="1">
      <c r="B156" s="339"/>
      <c r="C156" s="340" t="s">
        <v>22</v>
      </c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O156" s="340"/>
      <c r="P156" s="340"/>
    </row>
    <row r="157" spans="2:16" s="317" customFormat="1" ht="14.25">
      <c r="B157" s="337"/>
      <c r="C157" s="337"/>
      <c r="D157" s="337"/>
      <c r="E157" s="337"/>
      <c r="F157" s="337"/>
      <c r="G157" s="337"/>
      <c r="H157" s="337"/>
      <c r="I157" s="337"/>
      <c r="J157" s="339"/>
      <c r="K157" s="337"/>
      <c r="L157" s="337"/>
      <c r="M157" s="337"/>
      <c r="N157" s="337"/>
      <c r="O157" s="337"/>
      <c r="P157" s="337"/>
    </row>
    <row r="158" s="317" customFormat="1" ht="14.25"/>
    <row r="159" s="317" customFormat="1" ht="14.25"/>
    <row r="160" s="317" customFormat="1" ht="14.25"/>
    <row r="161" s="103" customFormat="1" ht="14.25"/>
    <row r="162" s="103" customFormat="1" ht="14.25"/>
    <row r="163" s="103" customFormat="1" ht="14.25"/>
    <row r="164" s="103" customFormat="1" ht="14.25"/>
    <row r="165" s="103" customFormat="1" ht="14.25"/>
    <row r="166" s="103" customFormat="1" ht="14.25"/>
    <row r="167" s="103" customFormat="1" ht="14.25"/>
    <row r="168" s="103" customFormat="1" ht="14.25"/>
    <row r="169" s="103" customFormat="1" ht="14.25"/>
    <row r="170" s="103" customFormat="1" ht="14.25"/>
    <row r="171" s="103" customFormat="1" ht="14.25"/>
    <row r="172" s="103" customFormat="1" ht="14.25"/>
    <row r="173" s="103" customFormat="1" ht="14.25"/>
    <row r="174" s="103" customFormat="1" ht="14.25"/>
    <row r="175" s="103" customFormat="1" ht="14.25"/>
    <row r="176" s="103" customFormat="1" ht="14.25"/>
    <row r="177" s="103" customFormat="1" ht="14.25"/>
    <row r="178" s="103" customFormat="1" ht="14.25"/>
    <row r="179" s="103" customFormat="1" ht="14.25"/>
    <row r="180" s="103" customFormat="1" ht="14.25"/>
    <row r="181" s="103" customFormat="1" ht="14.25"/>
    <row r="182" s="103" customFormat="1" ht="14.25"/>
    <row r="183" s="103" customFormat="1" ht="14.25"/>
    <row r="184" s="103" customFormat="1" ht="14.25"/>
    <row r="185" s="103" customFormat="1" ht="14.25"/>
    <row r="186" s="103" customFormat="1" ht="14.25"/>
    <row r="187" s="103" customFormat="1" ht="14.25"/>
    <row r="188" s="103" customFormat="1" ht="14.25"/>
    <row r="189" s="103" customFormat="1" ht="14.25"/>
    <row r="190" s="103" customFormat="1" ht="14.25"/>
    <row r="191" s="103" customFormat="1" ht="14.25"/>
    <row r="192" s="103" customFormat="1" ht="14.25"/>
    <row r="193" s="103" customFormat="1" ht="14.25"/>
    <row r="194" s="103" customFormat="1" ht="14.25"/>
    <row r="195" s="103" customFormat="1" ht="14.25"/>
    <row r="196" s="103" customFormat="1" ht="14.25"/>
    <row r="197" s="103" customFormat="1" ht="14.25"/>
    <row r="198" s="103" customFormat="1" ht="14.25"/>
    <row r="199" s="103" customFormat="1" ht="14.25"/>
    <row r="200" s="103" customFormat="1" ht="14.25"/>
    <row r="201" s="103" customFormat="1" ht="14.25"/>
    <row r="202" s="103" customFormat="1" ht="14.25"/>
    <row r="203" s="103" customFormat="1" ht="14.25"/>
    <row r="204" s="103" customFormat="1" ht="14.25"/>
    <row r="205" s="103" customFormat="1" ht="14.25"/>
    <row r="206" s="103" customFormat="1" ht="14.25"/>
    <row r="207" s="103" customFormat="1" ht="14.25"/>
    <row r="208" s="103" customFormat="1" ht="14.25"/>
    <row r="209" s="103" customFormat="1" ht="14.25"/>
    <row r="210" s="103" customFormat="1" ht="14.25"/>
    <row r="211" s="103" customFormat="1" ht="14.25"/>
    <row r="212" s="103" customFormat="1" ht="14.25"/>
    <row r="213" s="103" customFormat="1" ht="14.25"/>
    <row r="214" s="103" customFormat="1" ht="14.25"/>
    <row r="215" s="103" customFormat="1" ht="14.25"/>
    <row r="216" s="103" customFormat="1" ht="14.25"/>
    <row r="217" s="103" customFormat="1" ht="14.25"/>
    <row r="218" s="103" customFormat="1" ht="14.25"/>
    <row r="219" s="103" customFormat="1" ht="14.25"/>
    <row r="220" s="103" customFormat="1" ht="14.25"/>
    <row r="221" s="103" customFormat="1" ht="14.25"/>
    <row r="222" s="103" customFormat="1" ht="14.25"/>
    <row r="223" s="103" customFormat="1" ht="14.25"/>
    <row r="224" s="103" customFormat="1" ht="14.25"/>
    <row r="225" s="103" customFormat="1" ht="14.25"/>
    <row r="226" s="103" customFormat="1" ht="14.25"/>
    <row r="227" s="103" customFormat="1" ht="14.25"/>
    <row r="228" s="103" customFormat="1" ht="14.25"/>
    <row r="229" s="103" customFormat="1" ht="14.25"/>
    <row r="230" s="103" customFormat="1" ht="14.25"/>
    <row r="231" s="103" customFormat="1" ht="14.25"/>
    <row r="232" s="103" customFormat="1" ht="14.25"/>
    <row r="233" s="103" customFormat="1" ht="14.25"/>
    <row r="234" s="103" customFormat="1" ht="14.25"/>
    <row r="235" s="103" customFormat="1" ht="14.25"/>
    <row r="236" s="103" customFormat="1" ht="14.25"/>
    <row r="237" s="103" customFormat="1" ht="14.25"/>
    <row r="238" s="103" customFormat="1" ht="14.25"/>
    <row r="239" s="103" customFormat="1" ht="14.25"/>
    <row r="240" s="103" customFormat="1" ht="14.25"/>
    <row r="241" s="103" customFormat="1" ht="14.25"/>
    <row r="242" s="103" customFormat="1" ht="14.25"/>
    <row r="243" s="103" customFormat="1" ht="14.25"/>
    <row r="244" s="103" customFormat="1" ht="14.25"/>
    <row r="245" s="103" customFormat="1" ht="14.25"/>
    <row r="246" s="103" customFormat="1" ht="14.25"/>
    <row r="247" s="103" customFormat="1" ht="14.25"/>
    <row r="248" s="103" customFormat="1" ht="14.25"/>
    <row r="249" s="103" customFormat="1" ht="14.25"/>
    <row r="250" s="103" customFormat="1" ht="14.25"/>
    <row r="251" s="103" customFormat="1" ht="14.25"/>
    <row r="252" s="103" customFormat="1" ht="14.25"/>
    <row r="253" s="103" customFormat="1" ht="14.25"/>
    <row r="254" s="103" customFormat="1" ht="14.25"/>
    <row r="255" s="103" customFormat="1" ht="14.25"/>
    <row r="256" s="103" customFormat="1" ht="14.25"/>
    <row r="257" s="103" customFormat="1" ht="14.25"/>
    <row r="258" s="103" customFormat="1" ht="14.25"/>
    <row r="259" s="103" customFormat="1" ht="14.25"/>
    <row r="260" s="103" customFormat="1" ht="14.25"/>
    <row r="261" s="103" customFormat="1" ht="14.25"/>
    <row r="262" s="103" customFormat="1" ht="14.25"/>
    <row r="263" s="103" customFormat="1" ht="14.25"/>
    <row r="264" s="103" customFormat="1" ht="14.25"/>
    <row r="265" s="103" customFormat="1" ht="14.25"/>
    <row r="266" s="103" customFormat="1" ht="14.25"/>
    <row r="267" s="103" customFormat="1" ht="14.25"/>
    <row r="268" s="103" customFormat="1" ht="14.25"/>
    <row r="269" s="103" customFormat="1" ht="14.25"/>
    <row r="270" s="103" customFormat="1" ht="14.25"/>
    <row r="271" s="103" customFormat="1" ht="14.25"/>
    <row r="272" s="103" customFormat="1" ht="14.25"/>
    <row r="273" s="103" customFormat="1" ht="14.25"/>
    <row r="274" s="103" customFormat="1" ht="14.25"/>
    <row r="275" s="103" customFormat="1" ht="14.25"/>
    <row r="276" s="103" customFormat="1" ht="14.25"/>
    <row r="277" s="103" customFormat="1" ht="14.25"/>
    <row r="278" s="103" customFormat="1" ht="14.25"/>
    <row r="279" s="103" customFormat="1" ht="14.25"/>
    <row r="280" s="103" customFormat="1" ht="14.25"/>
  </sheetData>
  <sheetProtection selectLockedCells="1" selectUnlockedCells="1"/>
  <mergeCells count="86">
    <mergeCell ref="F96:H96"/>
    <mergeCell ref="B77:R77"/>
    <mergeCell ref="J2:O2"/>
    <mergeCell ref="C3:R3"/>
    <mergeCell ref="C4:R4"/>
    <mergeCell ref="C100:D100"/>
    <mergeCell ref="F100:H100"/>
    <mergeCell ref="C94:D94"/>
    <mergeCell ref="C96:D96"/>
    <mergeCell ref="C98:D98"/>
    <mergeCell ref="F94:H94"/>
    <mergeCell ref="F98:H98"/>
    <mergeCell ref="F90:H90"/>
    <mergeCell ref="F79:H79"/>
    <mergeCell ref="F92:H92"/>
    <mergeCell ref="C126:R126"/>
    <mergeCell ref="O108:P108"/>
    <mergeCell ref="F88:H88"/>
    <mergeCell ref="F86:H86"/>
    <mergeCell ref="F84:H84"/>
    <mergeCell ref="C79:D79"/>
    <mergeCell ref="C92:D92"/>
    <mergeCell ref="C88:D88"/>
    <mergeCell ref="C84:D84"/>
    <mergeCell ref="C82:D82"/>
    <mergeCell ref="F71:J71"/>
    <mergeCell ref="F82:H82"/>
    <mergeCell ref="C86:D86"/>
    <mergeCell ref="C90:D90"/>
    <mergeCell ref="F21:J21"/>
    <mergeCell ref="F38:J38"/>
    <mergeCell ref="L38:P38"/>
    <mergeCell ref="L41:P41"/>
    <mergeCell ref="J28:P28"/>
    <mergeCell ref="F42:J42"/>
    <mergeCell ref="L42:P42"/>
    <mergeCell ref="F70:J70"/>
    <mergeCell ref="F9:P9"/>
    <mergeCell ref="F12:J12"/>
    <mergeCell ref="L12:P12"/>
    <mergeCell ref="F11:J11"/>
    <mergeCell ref="L11:P11"/>
    <mergeCell ref="L14:P14"/>
    <mergeCell ref="F14:J14"/>
    <mergeCell ref="F44:H44"/>
    <mergeCell ref="F45:H45"/>
    <mergeCell ref="F61:J61"/>
    <mergeCell ref="F60:J60"/>
    <mergeCell ref="C7:R7"/>
    <mergeCell ref="C33:R33"/>
    <mergeCell ref="F35:P35"/>
    <mergeCell ref="F37:J37"/>
    <mergeCell ref="L37:P37"/>
    <mergeCell ref="F15:J15"/>
    <mergeCell ref="F48:J48"/>
    <mergeCell ref="L44:P44"/>
    <mergeCell ref="F68:H68"/>
    <mergeCell ref="F17:H17"/>
    <mergeCell ref="F18:H18"/>
    <mergeCell ref="F20:J20"/>
    <mergeCell ref="L15:P15"/>
    <mergeCell ref="L17:P17"/>
    <mergeCell ref="F41:J41"/>
    <mergeCell ref="L60:P60"/>
    <mergeCell ref="L51:P51"/>
    <mergeCell ref="L45:P45"/>
    <mergeCell ref="L65:P65"/>
    <mergeCell ref="F67:H67"/>
    <mergeCell ref="L67:P67"/>
    <mergeCell ref="F47:J47"/>
    <mergeCell ref="L64:P64"/>
    <mergeCell ref="O123:P123"/>
    <mergeCell ref="C102:P102"/>
    <mergeCell ref="J74:P74"/>
    <mergeCell ref="C56:R56"/>
    <mergeCell ref="F58:P58"/>
    <mergeCell ref="P110:Q110"/>
    <mergeCell ref="C113:O113"/>
    <mergeCell ref="C5:D5"/>
    <mergeCell ref="L68:P68"/>
    <mergeCell ref="L24:P24"/>
    <mergeCell ref="L26:P26"/>
    <mergeCell ref="L18:P18"/>
    <mergeCell ref="L61:P61"/>
    <mergeCell ref="F64:J64"/>
    <mergeCell ref="F65:J65"/>
  </mergeCells>
  <dataValidations count="3">
    <dataValidation type="list" allowBlank="1" showInputMessage="1" showErrorMessage="1" promptTitle="odpis" sqref="L90 L100 L96 L94 L92 L98 L88 L86 L84 L82">
      <formula1>$H$151:$H$153</formula1>
    </dataValidation>
    <dataValidation allowBlank="1" showInputMessage="1" showErrorMessage="1" promptTitle="rejestr" sqref="I90 I86 I82 I84 I88 I100 I96 I92 I94 I98"/>
    <dataValidation type="list" allowBlank="1" showInputMessage="1" showErrorMessage="1" promptTitle="woje" sqref="F65:J65 F15:J15 F42:J42">
      <formula1>$C$140:$C$156</formula1>
    </dataValidation>
  </dataValidations>
  <printOptions horizontalCentered="1" verticalCentered="1"/>
  <pageMargins left="0.1968503937007874" right="0.1968503937007874" top="0.3937007874015748" bottom="0.3937007874015748" header="0.31496062992125984" footer="0.11811023622047245"/>
  <pageSetup horizontalDpi="300" verticalDpi="300" orientation="portrait" paperSize="9" scale="94" r:id="rId2"/>
  <headerFooter>
    <oddHeader>&amp;Czamówienie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7">
      <selection activeCell="I23" sqref="I23"/>
    </sheetView>
  </sheetViews>
  <sheetFormatPr defaultColWidth="8.796875" defaultRowHeight="14.25"/>
  <cols>
    <col min="1" max="1" width="2.19921875" style="108" customWidth="1"/>
    <col min="2" max="2" width="9.8984375" style="108" customWidth="1"/>
    <col min="3" max="3" width="14.3984375" style="108" customWidth="1"/>
    <col min="4" max="4" width="12" style="108" customWidth="1"/>
    <col min="5" max="5" width="12.19921875" style="108" customWidth="1"/>
    <col min="6" max="6" width="8.59765625" style="108" customWidth="1"/>
    <col min="7" max="7" width="3.59765625" style="108" customWidth="1"/>
    <col min="8" max="8" width="1.8984375" style="108" customWidth="1"/>
    <col min="9" max="9" width="8" style="108" customWidth="1"/>
    <col min="10" max="10" width="8.3984375" style="108" customWidth="1"/>
    <col min="11" max="11" width="2.69921875" style="108" customWidth="1"/>
    <col min="12" max="16384" width="9" style="108" customWidth="1"/>
  </cols>
  <sheetData>
    <row r="2" spans="1:10" ht="55.5" customHeight="1">
      <c r="A2" s="427"/>
      <c r="B2" s="428"/>
      <c r="C2" s="391" t="s">
        <v>40</v>
      </c>
      <c r="D2" s="392"/>
      <c r="E2" s="408" t="s">
        <v>116</v>
      </c>
      <c r="F2" s="408"/>
      <c r="G2" s="408"/>
      <c r="H2" s="408"/>
      <c r="I2" s="408"/>
      <c r="J2" s="409"/>
    </row>
    <row r="4" spans="1:10" ht="12.75" customHeight="1">
      <c r="A4" s="411" t="s">
        <v>41</v>
      </c>
      <c r="B4" s="412"/>
      <c r="C4" s="412"/>
      <c r="D4" s="412"/>
      <c r="E4" s="412"/>
      <c r="F4" s="412"/>
      <c r="G4" s="412"/>
      <c r="H4" s="412"/>
      <c r="I4" s="412"/>
      <c r="J4" s="413"/>
    </row>
    <row r="5" spans="1:10" ht="9.75" customHeight="1">
      <c r="A5" s="395" t="s">
        <v>55</v>
      </c>
      <c r="B5" s="396"/>
      <c r="C5" s="396"/>
      <c r="D5" s="396"/>
      <c r="E5" s="396"/>
      <c r="F5" s="396"/>
      <c r="G5" s="396"/>
      <c r="H5" s="396"/>
      <c r="I5" s="396"/>
      <c r="J5" s="109"/>
    </row>
    <row r="6" spans="1:10" ht="13.5" customHeight="1">
      <c r="A6" s="1"/>
      <c r="B6" s="423" t="s">
        <v>72</v>
      </c>
      <c r="C6" s="423"/>
      <c r="D6" s="423"/>
      <c r="E6" s="423"/>
      <c r="F6" s="423"/>
      <c r="G6" s="423"/>
      <c r="H6" s="423"/>
      <c r="I6" s="423"/>
      <c r="J6" s="424"/>
    </row>
    <row r="7" spans="1:10" s="115" customFormat="1" ht="9.75" customHeight="1">
      <c r="A7" s="417" t="s">
        <v>54</v>
      </c>
      <c r="B7" s="418"/>
      <c r="C7" s="419"/>
      <c r="D7" s="307" t="s">
        <v>44</v>
      </c>
      <c r="E7" s="307" t="s">
        <v>43</v>
      </c>
      <c r="F7" s="304" t="s">
        <v>42</v>
      </c>
      <c r="G7" s="305"/>
      <c r="H7" s="305"/>
      <c r="I7" s="305"/>
      <c r="J7" s="306"/>
    </row>
    <row r="8" spans="1:10" ht="13.5" customHeight="1">
      <c r="A8" s="420" t="s">
        <v>117</v>
      </c>
      <c r="B8" s="421"/>
      <c r="C8" s="422"/>
      <c r="D8" s="308">
        <v>32</v>
      </c>
      <c r="E8" s="309">
        <f>zamowienie!P21</f>
        <v>0</v>
      </c>
      <c r="F8" s="420">
        <f>zamowienie!L18</f>
        <v>0</v>
      </c>
      <c r="G8" s="421"/>
      <c r="H8" s="421"/>
      <c r="I8" s="421"/>
      <c r="J8" s="310" t="s">
        <v>118</v>
      </c>
    </row>
    <row r="9" spans="1:10" s="115" customFormat="1" ht="9.75" customHeight="1">
      <c r="A9" s="417" t="s">
        <v>53</v>
      </c>
      <c r="B9" s="418"/>
      <c r="C9" s="419"/>
      <c r="D9" s="417" t="s">
        <v>45</v>
      </c>
      <c r="E9" s="418"/>
      <c r="F9" s="304" t="s">
        <v>46</v>
      </c>
      <c r="G9" s="305"/>
      <c r="H9" s="305"/>
      <c r="I9" s="305"/>
      <c r="J9" s="306"/>
    </row>
    <row r="10" spans="1:10" ht="13.5" customHeight="1">
      <c r="A10" s="403" t="s">
        <v>122</v>
      </c>
      <c r="B10" s="404"/>
      <c r="C10" s="405"/>
      <c r="D10" s="393"/>
      <c r="E10" s="394"/>
      <c r="F10" s="393"/>
      <c r="G10" s="394"/>
      <c r="H10" s="394"/>
      <c r="I10" s="394"/>
      <c r="J10" s="117"/>
    </row>
    <row r="12" spans="1:10" ht="12.75" customHeight="1">
      <c r="A12" s="414" t="s">
        <v>47</v>
      </c>
      <c r="B12" s="415"/>
      <c r="C12" s="415"/>
      <c r="D12" s="415"/>
      <c r="E12" s="415"/>
      <c r="F12" s="415"/>
      <c r="G12" s="415"/>
      <c r="H12" s="415"/>
      <c r="I12" s="415"/>
      <c r="J12" s="416"/>
    </row>
    <row r="13" spans="1:10" ht="9.75" customHeight="1">
      <c r="A13" s="395" t="s">
        <v>48</v>
      </c>
      <c r="B13" s="396"/>
      <c r="C13" s="396"/>
      <c r="D13" s="396"/>
      <c r="E13" s="396"/>
      <c r="F13" s="396"/>
      <c r="G13" s="396"/>
      <c r="H13" s="396"/>
      <c r="I13" s="396"/>
      <c r="J13" s="109"/>
    </row>
    <row r="14" spans="1:10" ht="21" customHeight="1">
      <c r="A14" s="111"/>
      <c r="B14" s="311" t="s">
        <v>119</v>
      </c>
      <c r="C14" s="311"/>
      <c r="D14" s="312" t="s">
        <v>121</v>
      </c>
      <c r="E14" s="397" t="s">
        <v>120</v>
      </c>
      <c r="F14" s="397"/>
      <c r="G14" s="397"/>
      <c r="H14" s="397"/>
      <c r="I14" s="397"/>
      <c r="J14" s="398"/>
    </row>
    <row r="16" spans="1:10" ht="14.25">
      <c r="A16" s="414" t="s">
        <v>49</v>
      </c>
      <c r="B16" s="415"/>
      <c r="C16" s="415"/>
      <c r="D16" s="415"/>
      <c r="E16" s="415"/>
      <c r="F16" s="415"/>
      <c r="G16" s="415"/>
      <c r="H16" s="415"/>
      <c r="I16" s="415"/>
      <c r="J16" s="416"/>
    </row>
    <row r="17" spans="1:10" ht="9.75" customHeight="1">
      <c r="A17" s="395" t="s">
        <v>50</v>
      </c>
      <c r="B17" s="396"/>
      <c r="C17" s="396"/>
      <c r="D17" s="396"/>
      <c r="E17" s="396"/>
      <c r="F17" s="396"/>
      <c r="G17" s="396"/>
      <c r="H17" s="396"/>
      <c r="I17" s="396"/>
      <c r="J17" s="109"/>
    </row>
    <row r="18" spans="1:10" ht="12.75" customHeight="1">
      <c r="A18" s="111"/>
      <c r="B18" s="404">
        <f>zamowienie!J98</f>
        <v>0</v>
      </c>
      <c r="C18" s="404"/>
      <c r="D18" s="404"/>
      <c r="E18" s="404"/>
      <c r="F18" s="404"/>
      <c r="G18" s="404"/>
      <c r="H18" s="404"/>
      <c r="I18" s="404"/>
      <c r="J18" s="117"/>
    </row>
    <row r="20" spans="1:10" ht="14.25">
      <c r="A20" s="406" t="s">
        <v>51</v>
      </c>
      <c r="B20" s="407"/>
      <c r="C20" s="407"/>
      <c r="D20" s="407"/>
      <c r="E20" s="407"/>
      <c r="F20" s="407"/>
      <c r="G20" s="407"/>
      <c r="H20" s="407"/>
      <c r="I20" s="407"/>
      <c r="J20" s="410"/>
    </row>
    <row r="21" spans="1:10" s="115" customFormat="1" ht="9.75" customHeight="1">
      <c r="A21" s="401" t="s">
        <v>52</v>
      </c>
      <c r="B21" s="402"/>
      <c r="C21" s="402"/>
      <c r="D21" s="302"/>
      <c r="E21" s="302"/>
      <c r="F21" s="304"/>
      <c r="G21" s="305"/>
      <c r="H21" s="305"/>
      <c r="I21" s="305"/>
      <c r="J21" s="306"/>
    </row>
    <row r="22" spans="1:10" ht="12.75" customHeight="1">
      <c r="A22" s="403">
        <f>zamowienie!L98</f>
        <v>0</v>
      </c>
      <c r="B22" s="404"/>
      <c r="C22" s="404"/>
      <c r="D22" s="404"/>
      <c r="E22" s="405"/>
      <c r="F22" s="313" t="s">
        <v>37</v>
      </c>
      <c r="G22" s="314"/>
      <c r="H22" s="314"/>
      <c r="I22" s="315">
        <f>zamowienie!P98</f>
        <v>0</v>
      </c>
      <c r="J22" s="117"/>
    </row>
    <row r="24" spans="1:10" ht="14.25">
      <c r="A24" s="406" t="s">
        <v>56</v>
      </c>
      <c r="B24" s="407"/>
      <c r="C24" s="407"/>
      <c r="D24" s="407"/>
      <c r="E24" s="407"/>
      <c r="F24" s="407"/>
      <c r="G24" s="407"/>
      <c r="H24" s="407"/>
      <c r="I24" s="407"/>
      <c r="J24" s="118"/>
    </row>
    <row r="25" spans="1:10" s="115" customFormat="1" ht="12" customHeight="1">
      <c r="A25" s="399" t="s">
        <v>57</v>
      </c>
      <c r="B25" s="400"/>
      <c r="C25" s="400"/>
      <c r="D25" s="400"/>
      <c r="E25" s="400"/>
      <c r="F25" s="400"/>
      <c r="G25" s="400"/>
      <c r="H25" s="400"/>
      <c r="I25" s="400"/>
      <c r="J25" s="303"/>
    </row>
    <row r="26" spans="1:10" ht="12" customHeight="1">
      <c r="A26" s="399" t="s">
        <v>58</v>
      </c>
      <c r="B26" s="400"/>
      <c r="C26" s="400"/>
      <c r="D26" s="400"/>
      <c r="E26" s="400"/>
      <c r="F26" s="400"/>
      <c r="G26" s="400"/>
      <c r="H26" s="400"/>
      <c r="I26" s="400"/>
      <c r="J26" s="110"/>
    </row>
    <row r="27" spans="1:10" ht="12" customHeight="1">
      <c r="A27" s="425" t="s">
        <v>59</v>
      </c>
      <c r="B27" s="426"/>
      <c r="C27" s="426"/>
      <c r="D27" s="426"/>
      <c r="E27" s="426"/>
      <c r="F27" s="426"/>
      <c r="G27" s="426"/>
      <c r="H27" s="426"/>
      <c r="I27" s="426"/>
      <c r="J27" s="110"/>
    </row>
    <row r="28" spans="1:10" ht="24" customHeight="1">
      <c r="A28" s="430" t="s">
        <v>60</v>
      </c>
      <c r="B28" s="431"/>
      <c r="C28" s="431"/>
      <c r="D28" s="431"/>
      <c r="E28" s="431"/>
      <c r="F28" s="431"/>
      <c r="G28" s="431"/>
      <c r="H28" s="431"/>
      <c r="I28" s="431"/>
      <c r="J28" s="432"/>
    </row>
    <row r="36" s="299" customFormat="1" ht="12">
      <c r="H36" s="300" t="s">
        <v>115</v>
      </c>
    </row>
    <row r="37" spans="6:9" s="299" customFormat="1" ht="14.25" customHeight="1">
      <c r="F37" s="429">
        <f ca="1">TODAY()</f>
        <v>42753</v>
      </c>
      <c r="G37" s="429"/>
      <c r="H37" s="429"/>
      <c r="I37" s="429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10:C10"/>
    <mergeCell ref="A13:I13"/>
    <mergeCell ref="E14:J14"/>
    <mergeCell ref="A2:B2"/>
    <mergeCell ref="C2:D2"/>
    <mergeCell ref="E2:J2"/>
    <mergeCell ref="A4:J4"/>
    <mergeCell ref="A5:I5"/>
    <mergeCell ref="B6:J6"/>
  </mergeCells>
  <printOptions/>
  <pageMargins left="0.49" right="0.58" top="0.78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4">
      <selection activeCell="I23" sqref="I23"/>
    </sheetView>
  </sheetViews>
  <sheetFormatPr defaultColWidth="8.796875" defaultRowHeight="14.25"/>
  <cols>
    <col min="1" max="1" width="2.19921875" style="108" customWidth="1"/>
    <col min="2" max="2" width="9.8984375" style="108" customWidth="1"/>
    <col min="3" max="3" width="14.3984375" style="108" customWidth="1"/>
    <col min="4" max="4" width="12" style="108" customWidth="1"/>
    <col min="5" max="5" width="12.19921875" style="108" customWidth="1"/>
    <col min="6" max="6" width="8.59765625" style="108" customWidth="1"/>
    <col min="7" max="7" width="3.59765625" style="108" customWidth="1"/>
    <col min="8" max="8" width="1.8984375" style="108" customWidth="1"/>
    <col min="9" max="9" width="8" style="108" customWidth="1"/>
    <col min="10" max="10" width="8.3984375" style="108" customWidth="1"/>
    <col min="11" max="11" width="2.69921875" style="108" customWidth="1"/>
    <col min="12" max="16384" width="9" style="108" customWidth="1"/>
  </cols>
  <sheetData>
    <row r="2" spans="1:10" ht="55.5" customHeight="1">
      <c r="A2" s="427"/>
      <c r="B2" s="428"/>
      <c r="C2" s="391" t="s">
        <v>40</v>
      </c>
      <c r="D2" s="392"/>
      <c r="E2" s="408" t="s">
        <v>116</v>
      </c>
      <c r="F2" s="408"/>
      <c r="G2" s="408"/>
      <c r="H2" s="408"/>
      <c r="I2" s="408"/>
      <c r="J2" s="409"/>
    </row>
    <row r="4" spans="1:10" ht="12.75" customHeight="1">
      <c r="A4" s="411" t="s">
        <v>41</v>
      </c>
      <c r="B4" s="412"/>
      <c r="C4" s="412"/>
      <c r="D4" s="412"/>
      <c r="E4" s="412"/>
      <c r="F4" s="412"/>
      <c r="G4" s="412"/>
      <c r="H4" s="412"/>
      <c r="I4" s="412"/>
      <c r="J4" s="413"/>
    </row>
    <row r="5" spans="1:10" ht="9.75" customHeight="1">
      <c r="A5" s="395" t="s">
        <v>55</v>
      </c>
      <c r="B5" s="396"/>
      <c r="C5" s="396"/>
      <c r="D5" s="396"/>
      <c r="E5" s="396"/>
      <c r="F5" s="396"/>
      <c r="G5" s="396"/>
      <c r="H5" s="396"/>
      <c r="I5" s="396"/>
      <c r="J5" s="109"/>
    </row>
    <row r="6" spans="1:10" ht="13.5" customHeight="1">
      <c r="A6" s="1"/>
      <c r="B6" s="423" t="s">
        <v>72</v>
      </c>
      <c r="C6" s="423"/>
      <c r="D6" s="423"/>
      <c r="E6" s="423"/>
      <c r="F6" s="423"/>
      <c r="G6" s="423"/>
      <c r="H6" s="423"/>
      <c r="I6" s="423"/>
      <c r="J6" s="424"/>
    </row>
    <row r="7" spans="1:10" s="115" customFormat="1" ht="9.75" customHeight="1">
      <c r="A7" s="417" t="s">
        <v>54</v>
      </c>
      <c r="B7" s="418"/>
      <c r="C7" s="419"/>
      <c r="D7" s="307" t="s">
        <v>44</v>
      </c>
      <c r="E7" s="307" t="s">
        <v>43</v>
      </c>
      <c r="F7" s="304" t="s">
        <v>42</v>
      </c>
      <c r="G7" s="305"/>
      <c r="H7" s="305"/>
      <c r="I7" s="305"/>
      <c r="J7" s="306"/>
    </row>
    <row r="8" spans="1:10" ht="13.5" customHeight="1">
      <c r="A8" s="420" t="s">
        <v>117</v>
      </c>
      <c r="B8" s="421"/>
      <c r="C8" s="422"/>
      <c r="D8" s="308">
        <v>32</v>
      </c>
      <c r="E8" s="309">
        <f>zamowienie!P21</f>
        <v>0</v>
      </c>
      <c r="F8" s="420">
        <f>zamowienie!L18</f>
        <v>0</v>
      </c>
      <c r="G8" s="421"/>
      <c r="H8" s="421"/>
      <c r="I8" s="421"/>
      <c r="J8" s="310" t="s">
        <v>118</v>
      </c>
    </row>
    <row r="9" spans="1:10" s="115" customFormat="1" ht="9.75" customHeight="1">
      <c r="A9" s="417" t="s">
        <v>53</v>
      </c>
      <c r="B9" s="418"/>
      <c r="C9" s="419"/>
      <c r="D9" s="417" t="s">
        <v>45</v>
      </c>
      <c r="E9" s="418"/>
      <c r="F9" s="304" t="s">
        <v>46</v>
      </c>
      <c r="G9" s="305"/>
      <c r="H9" s="305"/>
      <c r="I9" s="305"/>
      <c r="J9" s="306"/>
    </row>
    <row r="10" spans="1:10" ht="13.5" customHeight="1">
      <c r="A10" s="403" t="s">
        <v>122</v>
      </c>
      <c r="B10" s="404"/>
      <c r="C10" s="405"/>
      <c r="D10" s="393"/>
      <c r="E10" s="394"/>
      <c r="F10" s="393"/>
      <c r="G10" s="394"/>
      <c r="H10" s="394"/>
      <c r="I10" s="394"/>
      <c r="J10" s="117"/>
    </row>
    <row r="12" spans="1:10" ht="12.75" customHeight="1">
      <c r="A12" s="414" t="s">
        <v>47</v>
      </c>
      <c r="B12" s="415"/>
      <c r="C12" s="415"/>
      <c r="D12" s="415"/>
      <c r="E12" s="415"/>
      <c r="F12" s="415"/>
      <c r="G12" s="415"/>
      <c r="H12" s="415"/>
      <c r="I12" s="415"/>
      <c r="J12" s="416"/>
    </row>
    <row r="13" spans="1:10" ht="9.75" customHeight="1">
      <c r="A13" s="395" t="s">
        <v>48</v>
      </c>
      <c r="B13" s="396"/>
      <c r="C13" s="396"/>
      <c r="D13" s="396"/>
      <c r="E13" s="396"/>
      <c r="F13" s="396"/>
      <c r="G13" s="396"/>
      <c r="H13" s="396"/>
      <c r="I13" s="396"/>
      <c r="J13" s="109"/>
    </row>
    <row r="14" spans="1:10" ht="21" customHeight="1">
      <c r="A14" s="111"/>
      <c r="B14" s="311" t="s">
        <v>119</v>
      </c>
      <c r="C14" s="311"/>
      <c r="D14" s="312" t="s">
        <v>121</v>
      </c>
      <c r="E14" s="397" t="s">
        <v>120</v>
      </c>
      <c r="F14" s="397"/>
      <c r="G14" s="397"/>
      <c r="H14" s="397"/>
      <c r="I14" s="397"/>
      <c r="J14" s="398"/>
    </row>
    <row r="16" spans="1:10" ht="14.25">
      <c r="A16" s="414" t="s">
        <v>49</v>
      </c>
      <c r="B16" s="415"/>
      <c r="C16" s="415"/>
      <c r="D16" s="415"/>
      <c r="E16" s="415"/>
      <c r="F16" s="415"/>
      <c r="G16" s="415"/>
      <c r="H16" s="415"/>
      <c r="I16" s="415"/>
      <c r="J16" s="416"/>
    </row>
    <row r="17" spans="1:10" ht="9.75" customHeight="1">
      <c r="A17" s="395" t="s">
        <v>50</v>
      </c>
      <c r="B17" s="396"/>
      <c r="C17" s="396"/>
      <c r="D17" s="396"/>
      <c r="E17" s="396"/>
      <c r="F17" s="396"/>
      <c r="G17" s="396"/>
      <c r="H17" s="396"/>
      <c r="I17" s="396"/>
      <c r="J17" s="109"/>
    </row>
    <row r="18" spans="1:10" ht="12.75" customHeight="1">
      <c r="A18" s="111"/>
      <c r="B18" s="404">
        <f>zamowienie!J100</f>
        <v>0</v>
      </c>
      <c r="C18" s="404"/>
      <c r="D18" s="404"/>
      <c r="E18" s="404"/>
      <c r="F18" s="404"/>
      <c r="G18" s="404"/>
      <c r="H18" s="404"/>
      <c r="I18" s="404"/>
      <c r="J18" s="117"/>
    </row>
    <row r="20" spans="1:10" ht="14.25">
      <c r="A20" s="406" t="s">
        <v>51</v>
      </c>
      <c r="B20" s="407"/>
      <c r="C20" s="407"/>
      <c r="D20" s="407"/>
      <c r="E20" s="407"/>
      <c r="F20" s="407"/>
      <c r="G20" s="407"/>
      <c r="H20" s="407"/>
      <c r="I20" s="407"/>
      <c r="J20" s="410"/>
    </row>
    <row r="21" spans="1:10" s="115" customFormat="1" ht="9.75" customHeight="1">
      <c r="A21" s="401" t="s">
        <v>52</v>
      </c>
      <c r="B21" s="402"/>
      <c r="C21" s="402"/>
      <c r="D21" s="302"/>
      <c r="E21" s="302"/>
      <c r="F21" s="304"/>
      <c r="G21" s="305"/>
      <c r="H21" s="305"/>
      <c r="I21" s="305"/>
      <c r="J21" s="306"/>
    </row>
    <row r="22" spans="1:10" ht="12.75" customHeight="1">
      <c r="A22" s="403">
        <f>zamowienie!L100</f>
        <v>0</v>
      </c>
      <c r="B22" s="404"/>
      <c r="C22" s="404"/>
      <c r="D22" s="404"/>
      <c r="E22" s="405"/>
      <c r="F22" s="313" t="s">
        <v>37</v>
      </c>
      <c r="G22" s="314"/>
      <c r="H22" s="314"/>
      <c r="I22" s="315">
        <f>zamowienie!P100</f>
        <v>0</v>
      </c>
      <c r="J22" s="117"/>
    </row>
    <row r="24" spans="1:10" ht="14.25">
      <c r="A24" s="406" t="s">
        <v>56</v>
      </c>
      <c r="B24" s="407"/>
      <c r="C24" s="407"/>
      <c r="D24" s="407"/>
      <c r="E24" s="407"/>
      <c r="F24" s="407"/>
      <c r="G24" s="407"/>
      <c r="H24" s="407"/>
      <c r="I24" s="407"/>
      <c r="J24" s="118"/>
    </row>
    <row r="25" spans="1:10" s="115" customFormat="1" ht="12" customHeight="1">
      <c r="A25" s="399" t="s">
        <v>57</v>
      </c>
      <c r="B25" s="400"/>
      <c r="C25" s="400"/>
      <c r="D25" s="400"/>
      <c r="E25" s="400"/>
      <c r="F25" s="400"/>
      <c r="G25" s="400"/>
      <c r="H25" s="400"/>
      <c r="I25" s="400"/>
      <c r="J25" s="303"/>
    </row>
    <row r="26" spans="1:10" ht="12" customHeight="1">
      <c r="A26" s="399" t="s">
        <v>58</v>
      </c>
      <c r="B26" s="400"/>
      <c r="C26" s="400"/>
      <c r="D26" s="400"/>
      <c r="E26" s="400"/>
      <c r="F26" s="400"/>
      <c r="G26" s="400"/>
      <c r="H26" s="400"/>
      <c r="I26" s="400"/>
      <c r="J26" s="110"/>
    </row>
    <row r="27" spans="1:10" ht="12" customHeight="1">
      <c r="A27" s="425" t="s">
        <v>59</v>
      </c>
      <c r="B27" s="426"/>
      <c r="C27" s="426"/>
      <c r="D27" s="426"/>
      <c r="E27" s="426"/>
      <c r="F27" s="426"/>
      <c r="G27" s="426"/>
      <c r="H27" s="426"/>
      <c r="I27" s="426"/>
      <c r="J27" s="110"/>
    </row>
    <row r="28" spans="1:10" ht="24" customHeight="1">
      <c r="A28" s="430" t="s">
        <v>60</v>
      </c>
      <c r="B28" s="431"/>
      <c r="C28" s="431"/>
      <c r="D28" s="431"/>
      <c r="E28" s="431"/>
      <c r="F28" s="431"/>
      <c r="G28" s="431"/>
      <c r="H28" s="431"/>
      <c r="I28" s="431"/>
      <c r="J28" s="432"/>
    </row>
    <row r="36" s="299" customFormat="1" ht="12">
      <c r="H36" s="300" t="s">
        <v>115</v>
      </c>
    </row>
    <row r="37" spans="6:9" s="299" customFormat="1" ht="14.25" customHeight="1">
      <c r="F37" s="429">
        <f ca="1">TODAY()</f>
        <v>42753</v>
      </c>
      <c r="G37" s="429"/>
      <c r="H37" s="429"/>
      <c r="I37" s="429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10:C10"/>
    <mergeCell ref="A13:I13"/>
    <mergeCell ref="E14:J14"/>
    <mergeCell ref="A2:B2"/>
    <mergeCell ref="C2:D2"/>
    <mergeCell ref="E2:J2"/>
    <mergeCell ref="A4:J4"/>
    <mergeCell ref="A5:I5"/>
    <mergeCell ref="B6:J6"/>
  </mergeCells>
  <printOptions/>
  <pageMargins left="0.51" right="0.54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J32" sqref="J32"/>
    </sheetView>
  </sheetViews>
  <sheetFormatPr defaultColWidth="8.796875" defaultRowHeight="14.25"/>
  <cols>
    <col min="1" max="1" width="33.5" style="108" customWidth="1"/>
    <col min="2" max="2" width="4.09765625" style="108" customWidth="1"/>
    <col min="3" max="3" width="4.69921875" style="108" customWidth="1"/>
    <col min="4" max="4" width="5.3984375" style="254" customWidth="1"/>
    <col min="5" max="5" width="8.09765625" style="108" customWidth="1"/>
    <col min="6" max="6" width="7.59765625" style="108" customWidth="1"/>
    <col min="7" max="7" width="7.8984375" style="108" customWidth="1"/>
    <col min="8" max="8" width="8.8984375" style="217" customWidth="1"/>
    <col min="9" max="9" width="1" style="108" customWidth="1"/>
  </cols>
  <sheetData>
    <row r="1" spans="1:8" ht="15">
      <c r="A1" s="134"/>
      <c r="B1" s="135"/>
      <c r="C1" s="135"/>
      <c r="D1" s="136"/>
      <c r="E1" s="135"/>
      <c r="F1" s="135"/>
      <c r="G1" s="135"/>
      <c r="H1" s="137" t="s">
        <v>129</v>
      </c>
    </row>
    <row r="2" spans="1:8" ht="15">
      <c r="A2" s="134"/>
      <c r="B2" s="135"/>
      <c r="C2" s="135"/>
      <c r="D2" s="136"/>
      <c r="E2" s="135"/>
      <c r="F2" s="135"/>
      <c r="G2" s="135"/>
      <c r="H2" s="138"/>
    </row>
    <row r="3" spans="1:9" ht="14.25">
      <c r="A3" s="134"/>
      <c r="B3" s="139"/>
      <c r="C3" s="139"/>
      <c r="D3" s="140"/>
      <c r="E3" s="139"/>
      <c r="F3" s="139"/>
      <c r="G3" s="141" t="s">
        <v>69</v>
      </c>
      <c r="H3" s="142" t="s">
        <v>70</v>
      </c>
      <c r="I3" s="143"/>
    </row>
    <row r="4" spans="1:9" ht="14.25">
      <c r="A4" s="134"/>
      <c r="B4" s="139"/>
      <c r="C4" s="139"/>
      <c r="D4" s="140"/>
      <c r="E4" s="139"/>
      <c r="F4" s="139"/>
      <c r="G4" s="144"/>
      <c r="H4" s="145"/>
      <c r="I4" s="143"/>
    </row>
    <row r="5" spans="1:9" ht="87.75" customHeight="1">
      <c r="A5" s="146"/>
      <c r="B5" s="139"/>
      <c r="C5" s="139"/>
      <c r="D5" s="140"/>
      <c r="E5" s="139"/>
      <c r="F5" s="147"/>
      <c r="G5" s="148"/>
      <c r="H5" s="149"/>
      <c r="I5" s="143"/>
    </row>
    <row r="6" spans="1:9" ht="14.25">
      <c r="A6" s="150" t="s">
        <v>71</v>
      </c>
      <c r="B6" s="151"/>
      <c r="C6" s="151"/>
      <c r="D6" s="152"/>
      <c r="E6" s="151"/>
      <c r="F6" s="153"/>
      <c r="G6" s="154"/>
      <c r="H6" s="155"/>
      <c r="I6" s="151"/>
    </row>
    <row r="7" spans="1:9" ht="14.25">
      <c r="A7" s="156" t="s">
        <v>72</v>
      </c>
      <c r="B7" s="151"/>
      <c r="C7" s="151"/>
      <c r="D7" s="152"/>
      <c r="E7" s="151"/>
      <c r="F7" s="153"/>
      <c r="G7" s="153"/>
      <c r="H7" s="157"/>
      <c r="I7" s="151"/>
    </row>
    <row r="8" spans="1:9" ht="14.25">
      <c r="A8" s="151" t="s">
        <v>73</v>
      </c>
      <c r="B8" s="151"/>
      <c r="C8" s="151"/>
      <c r="D8" s="152"/>
      <c r="E8" s="151"/>
      <c r="F8" s="153"/>
      <c r="G8" s="153"/>
      <c r="H8" s="157"/>
      <c r="I8" s="151"/>
    </row>
    <row r="9" spans="1:9" ht="14.25">
      <c r="A9" s="151" t="s">
        <v>74</v>
      </c>
      <c r="B9" s="143"/>
      <c r="C9" s="158"/>
      <c r="D9" s="159"/>
      <c r="E9" s="160"/>
      <c r="F9" s="161"/>
      <c r="G9" s="161" t="s">
        <v>75</v>
      </c>
      <c r="H9" s="162">
        <f ca="1">TODAY()</f>
        <v>42753</v>
      </c>
      <c r="I9" s="143"/>
    </row>
    <row r="10" spans="1:9" ht="14.25">
      <c r="A10" s="151"/>
      <c r="B10" s="143"/>
      <c r="C10" s="158"/>
      <c r="D10" s="159"/>
      <c r="E10" s="160"/>
      <c r="F10" s="161"/>
      <c r="G10" s="161" t="s">
        <v>76</v>
      </c>
      <c r="H10" s="162">
        <f>H9</f>
        <v>42753</v>
      </c>
      <c r="I10" s="143"/>
    </row>
    <row r="11" spans="1:9" ht="14.25">
      <c r="A11" s="151"/>
      <c r="B11" s="143"/>
      <c r="C11" s="158"/>
      <c r="D11" s="159"/>
      <c r="E11" s="160"/>
      <c r="F11" s="161"/>
      <c r="G11" s="161" t="s">
        <v>77</v>
      </c>
      <c r="H11" s="163">
        <f>H9</f>
        <v>42753</v>
      </c>
      <c r="I11" s="143"/>
    </row>
    <row r="12" spans="1:9" ht="14.25">
      <c r="A12" s="156" t="s">
        <v>125</v>
      </c>
      <c r="B12" s="143"/>
      <c r="C12" s="158"/>
      <c r="D12" s="159"/>
      <c r="E12" s="164"/>
      <c r="F12" s="164"/>
      <c r="G12" s="164"/>
      <c r="H12" s="165"/>
      <c r="I12" s="143"/>
    </row>
    <row r="13" spans="1:9" ht="14.25">
      <c r="A13" s="166"/>
      <c r="B13" s="143"/>
      <c r="C13" s="158"/>
      <c r="D13" s="159"/>
      <c r="E13" s="164"/>
      <c r="F13" s="164"/>
      <c r="G13" s="164"/>
      <c r="H13" s="165"/>
      <c r="I13" s="143"/>
    </row>
    <row r="14" spans="1:9" ht="18">
      <c r="A14" s="167"/>
      <c r="B14" s="168"/>
      <c r="C14" s="169"/>
      <c r="D14" s="170"/>
      <c r="E14" s="171"/>
      <c r="F14" s="171"/>
      <c r="G14" s="171"/>
      <c r="H14" s="172"/>
      <c r="I14" s="143"/>
    </row>
    <row r="15" spans="1:9" ht="14.25">
      <c r="A15" s="150"/>
      <c r="B15" s="173"/>
      <c r="C15" s="174"/>
      <c r="D15" s="175"/>
      <c r="E15" s="176"/>
      <c r="F15" s="176"/>
      <c r="G15" s="176"/>
      <c r="H15" s="165" t="s">
        <v>78</v>
      </c>
      <c r="I15" s="143"/>
    </row>
    <row r="16" spans="1:9" ht="14.25">
      <c r="A16" s="435">
        <f>zamowienie!F35</f>
        <v>0</v>
      </c>
      <c r="B16" s="435"/>
      <c r="C16" s="435"/>
      <c r="D16" s="435"/>
      <c r="E16" s="435"/>
      <c r="F16" s="435"/>
      <c r="G16" s="435"/>
      <c r="H16" s="435"/>
      <c r="I16" s="143"/>
    </row>
    <row r="17" spans="1:9" ht="14.25">
      <c r="A17" s="177"/>
      <c r="B17" s="143"/>
      <c r="C17" s="150"/>
      <c r="D17" s="433" t="str">
        <f>zamowienie!F45&amp;zamowienie!J45&amp;zamowienie!L45&amp;zamowienie!J45&amp;zamowienie!F48&amp;zamowienie!J45&amp;zamowienie!L48&amp;zamowienie!N48&amp;zamowienie!P48</f>
        <v>0 0 0 0/0</v>
      </c>
      <c r="E17" s="433"/>
      <c r="F17" s="433"/>
      <c r="G17" s="433"/>
      <c r="H17" s="433"/>
      <c r="I17" s="143"/>
    </row>
    <row r="18" spans="1:9" ht="14.25">
      <c r="A18" s="177"/>
      <c r="B18" s="143"/>
      <c r="C18" s="158"/>
      <c r="D18" s="179"/>
      <c r="E18" s="164"/>
      <c r="F18" s="178" t="s">
        <v>79</v>
      </c>
      <c r="G18" s="164"/>
      <c r="H18" s="316">
        <f>zamowienie!L51</f>
        <v>0</v>
      </c>
      <c r="I18" s="143"/>
    </row>
    <row r="19" spans="1:9" ht="14.25">
      <c r="A19" s="177"/>
      <c r="B19" s="143"/>
      <c r="C19" s="158"/>
      <c r="D19" s="180"/>
      <c r="E19" s="164"/>
      <c r="F19" s="164"/>
      <c r="G19" s="164"/>
      <c r="H19" s="181"/>
      <c r="I19" s="143"/>
    </row>
    <row r="20" spans="1:8" ht="18">
      <c r="A20" s="182"/>
      <c r="C20" s="183"/>
      <c r="D20" s="184"/>
      <c r="E20" s="185" t="s">
        <v>39</v>
      </c>
      <c r="F20" s="434" t="s">
        <v>80</v>
      </c>
      <c r="G20" s="434"/>
      <c r="H20" s="434"/>
    </row>
    <row r="21" spans="1:9" ht="14.25">
      <c r="A21" s="186" t="s">
        <v>81</v>
      </c>
      <c r="B21" s="187" t="s">
        <v>82</v>
      </c>
      <c r="C21" s="187" t="s">
        <v>83</v>
      </c>
      <c r="D21" s="188" t="s">
        <v>84</v>
      </c>
      <c r="E21" s="141" t="s">
        <v>85</v>
      </c>
      <c r="F21" s="189" t="s">
        <v>85</v>
      </c>
      <c r="G21" s="141" t="s">
        <v>86</v>
      </c>
      <c r="H21" s="190" t="s">
        <v>87</v>
      </c>
      <c r="I21" s="191"/>
    </row>
    <row r="22" spans="1:9" ht="14.25">
      <c r="A22" s="192" t="str">
        <f>zamowienie!C5</f>
        <v>usługa eKRS.pl nr</v>
      </c>
      <c r="B22" s="193" t="s">
        <v>88</v>
      </c>
      <c r="C22" s="193">
        <v>1</v>
      </c>
      <c r="D22" s="194">
        <v>0.23</v>
      </c>
      <c r="E22" s="195">
        <f>(H22/1.23)</f>
        <v>0</v>
      </c>
      <c r="F22" s="195">
        <f>C22*E22</f>
        <v>0</v>
      </c>
      <c r="G22" s="195">
        <f>F22*D22</f>
        <v>0</v>
      </c>
      <c r="H22" s="196">
        <f>zamowienie!O123</f>
        <v>0</v>
      </c>
      <c r="I22" s="197"/>
    </row>
    <row r="23" spans="1:9" ht="14.25">
      <c r="A23" s="198"/>
      <c r="B23" s="193"/>
      <c r="C23" s="193"/>
      <c r="D23" s="194"/>
      <c r="E23" s="195"/>
      <c r="F23" s="195"/>
      <c r="G23" s="195"/>
      <c r="H23" s="196"/>
      <c r="I23" s="197"/>
    </row>
    <row r="24" spans="1:9" ht="14.25">
      <c r="A24" s="198"/>
      <c r="B24" s="193"/>
      <c r="C24" s="193"/>
      <c r="D24" s="194"/>
      <c r="E24" s="195"/>
      <c r="F24" s="195"/>
      <c r="G24" s="195"/>
      <c r="H24" s="196"/>
      <c r="I24" s="197"/>
    </row>
    <row r="25" spans="1:9" ht="14.25">
      <c r="A25" s="199"/>
      <c r="B25" s="199"/>
      <c r="C25" s="200"/>
      <c r="D25" s="201"/>
      <c r="E25" s="202" t="s">
        <v>89</v>
      </c>
      <c r="F25" s="203">
        <f>SUM(F22:F24)</f>
        <v>0</v>
      </c>
      <c r="G25" s="203">
        <f>SUM(G22:G24)</f>
        <v>0</v>
      </c>
      <c r="H25" s="204">
        <f>SUM(H22:H24)</f>
        <v>0</v>
      </c>
      <c r="I25" s="205"/>
    </row>
    <row r="26" spans="1:8" ht="14.25">
      <c r="A26" s="206"/>
      <c r="B26" s="206"/>
      <c r="C26" s="207"/>
      <c r="D26" s="208"/>
      <c r="E26" s="209"/>
      <c r="F26" s="210"/>
      <c r="G26" s="210"/>
      <c r="H26" s="210"/>
    </row>
    <row r="27" spans="1:8" ht="15" thickBot="1">
      <c r="A27" s="197"/>
      <c r="B27" s="211"/>
      <c r="C27" s="212"/>
      <c r="D27" s="213"/>
      <c r="E27" s="214"/>
      <c r="F27" s="215"/>
      <c r="G27" s="215" t="s">
        <v>90</v>
      </c>
      <c r="H27" s="216">
        <f>H25</f>
        <v>0</v>
      </c>
    </row>
    <row r="28" spans="1:8" ht="14.25">
      <c r="A28" s="217"/>
      <c r="B28" s="211"/>
      <c r="C28" s="212"/>
      <c r="D28" s="213"/>
      <c r="E28" s="214"/>
      <c r="F28" s="218"/>
      <c r="G28" s="219"/>
      <c r="H28" s="212"/>
    </row>
    <row r="29" spans="1:9" ht="14.25">
      <c r="A29" s="205"/>
      <c r="B29" s="205"/>
      <c r="C29" s="220"/>
      <c r="D29" s="221"/>
      <c r="E29" s="211"/>
      <c r="F29" s="222" t="s">
        <v>91</v>
      </c>
      <c r="G29" s="223"/>
      <c r="H29" s="224"/>
      <c r="I29" s="205"/>
    </row>
    <row r="30" spans="1:9" ht="14.25">
      <c r="A30" s="205"/>
      <c r="B30" s="205"/>
      <c r="C30" s="220"/>
      <c r="D30" s="221"/>
      <c r="E30" s="225" t="s">
        <v>92</v>
      </c>
      <c r="F30" s="226">
        <v>0</v>
      </c>
      <c r="G30" s="226">
        <v>0</v>
      </c>
      <c r="H30" s="227">
        <f>F30+G30</f>
        <v>0</v>
      </c>
      <c r="I30" s="205"/>
    </row>
    <row r="31" spans="1:9" ht="14.25">
      <c r="A31" s="205"/>
      <c r="B31" s="205"/>
      <c r="C31" s="220"/>
      <c r="D31" s="221"/>
      <c r="E31" s="221">
        <v>0</v>
      </c>
      <c r="F31" s="226">
        <v>0</v>
      </c>
      <c r="G31" s="226">
        <v>0</v>
      </c>
      <c r="H31" s="227">
        <f>F31+G31</f>
        <v>0</v>
      </c>
      <c r="I31" s="205"/>
    </row>
    <row r="32" spans="1:9" ht="14.25">
      <c r="A32" s="205"/>
      <c r="B32" s="205"/>
      <c r="C32" s="220"/>
      <c r="D32" s="221"/>
      <c r="E32" s="221">
        <v>0.07</v>
      </c>
      <c r="F32" s="226">
        <v>0</v>
      </c>
      <c r="G32" s="226">
        <v>0</v>
      </c>
      <c r="H32" s="227">
        <f>F32+G32</f>
        <v>0</v>
      </c>
      <c r="I32" s="205"/>
    </row>
    <row r="33" spans="1:8" ht="14.25">
      <c r="A33" s="217"/>
      <c r="B33" s="217"/>
      <c r="C33" s="212"/>
      <c r="D33" s="213"/>
      <c r="E33" s="221">
        <v>0.23</v>
      </c>
      <c r="F33" s="226">
        <f>F25</f>
        <v>0</v>
      </c>
      <c r="G33" s="226">
        <f>G25</f>
        <v>0</v>
      </c>
      <c r="H33" s="227">
        <f>F33+G33</f>
        <v>0</v>
      </c>
    </row>
    <row r="34" spans="1:8" ht="14.25">
      <c r="A34" s="217"/>
      <c r="B34" s="217"/>
      <c r="C34" s="212"/>
      <c r="D34" s="213"/>
      <c r="E34" s="221">
        <v>0.12</v>
      </c>
      <c r="F34" s="226">
        <v>0</v>
      </c>
      <c r="G34" s="226">
        <v>0</v>
      </c>
      <c r="H34" s="227">
        <f>F34+G34</f>
        <v>0</v>
      </c>
    </row>
    <row r="35" spans="1:8" ht="14.25">
      <c r="A35" s="217"/>
      <c r="B35" s="217"/>
      <c r="C35" s="212"/>
      <c r="D35" s="213"/>
      <c r="E35" s="221"/>
      <c r="F35" s="228"/>
      <c r="G35" s="228"/>
      <c r="H35" s="219"/>
    </row>
    <row r="36" spans="1:8" ht="14.25">
      <c r="A36" s="229"/>
      <c r="B36" s="217"/>
      <c r="C36" s="212"/>
      <c r="D36" s="213"/>
      <c r="E36" s="211"/>
      <c r="F36" s="211"/>
      <c r="G36" s="211"/>
      <c r="H36" s="230" t="s">
        <v>93</v>
      </c>
    </row>
    <row r="37" spans="1:8" ht="14.25">
      <c r="A37" s="212"/>
      <c r="B37" s="217"/>
      <c r="C37" s="212"/>
      <c r="D37" s="213"/>
      <c r="E37" s="211"/>
      <c r="F37" s="211"/>
      <c r="G37" s="231"/>
      <c r="H37" s="232">
        <f>slownie!B10</f>
      </c>
    </row>
    <row r="38" spans="1:8" ht="14.25">
      <c r="A38" s="229"/>
      <c r="B38" s="217"/>
      <c r="C38" s="212"/>
      <c r="D38" s="213"/>
      <c r="E38" s="211"/>
      <c r="F38" s="211"/>
      <c r="G38" s="233" t="s">
        <v>94</v>
      </c>
      <c r="H38" s="234" t="s">
        <v>95</v>
      </c>
    </row>
    <row r="39" spans="1:8" ht="14.25">
      <c r="A39" s="217"/>
      <c r="B39" s="217"/>
      <c r="C39" s="212"/>
      <c r="D39" s="213"/>
      <c r="E39" s="211"/>
      <c r="F39" s="211"/>
      <c r="G39" s="233" t="s">
        <v>96</v>
      </c>
      <c r="H39" s="162">
        <f>H10</f>
        <v>42753</v>
      </c>
    </row>
    <row r="40" spans="1:8" ht="7.5" customHeight="1">
      <c r="A40" s="217"/>
      <c r="B40" s="217"/>
      <c r="C40" s="212"/>
      <c r="D40" s="213"/>
      <c r="E40" s="211"/>
      <c r="F40" s="211"/>
      <c r="G40" s="211"/>
      <c r="H40" s="321">
        <f>H11</f>
        <v>42753</v>
      </c>
    </row>
    <row r="41" spans="1:8" ht="30" customHeight="1">
      <c r="A41" s="436" t="s">
        <v>123</v>
      </c>
      <c r="B41" s="436"/>
      <c r="C41" s="436"/>
      <c r="D41" s="436"/>
      <c r="E41" s="436"/>
      <c r="F41" s="211"/>
      <c r="G41" s="211"/>
      <c r="H41" s="322" t="s">
        <v>128</v>
      </c>
    </row>
    <row r="42" spans="1:8" ht="14.25">
      <c r="A42" s="217"/>
      <c r="B42" s="217"/>
      <c r="C42" s="212"/>
      <c r="D42" s="213"/>
      <c r="E42" s="211"/>
      <c r="F42" s="211"/>
      <c r="G42" s="211"/>
      <c r="H42" s="214"/>
    </row>
    <row r="43" spans="1:9" ht="14.25">
      <c r="A43" s="235" t="s">
        <v>97</v>
      </c>
      <c r="B43" s="236"/>
      <c r="C43" s="237"/>
      <c r="D43" s="238"/>
      <c r="E43" s="239"/>
      <c r="F43" s="240"/>
      <c r="G43" s="239"/>
      <c r="H43" s="241" t="s">
        <v>98</v>
      </c>
      <c r="I43" s="242"/>
    </row>
    <row r="44" spans="1:9" ht="14.25">
      <c r="A44" s="292"/>
      <c r="B44" s="293"/>
      <c r="C44" s="294"/>
      <c r="D44" s="295"/>
      <c r="E44" s="296"/>
      <c r="F44" s="297"/>
      <c r="G44" s="296"/>
      <c r="H44" s="298"/>
      <c r="I44" s="242"/>
    </row>
    <row r="45" spans="1:8" ht="14.25">
      <c r="A45" s="243"/>
      <c r="B45" s="244"/>
      <c r="C45" s="245"/>
      <c r="D45" s="246"/>
      <c r="E45" s="247"/>
      <c r="F45" s="247"/>
      <c r="G45" s="247"/>
      <c r="H45" s="248"/>
    </row>
    <row r="46" spans="1:8" ht="14.25">
      <c r="A46" s="249" t="s">
        <v>99</v>
      </c>
      <c r="B46" s="117"/>
      <c r="C46" s="250"/>
      <c r="D46" s="251"/>
      <c r="E46" s="252"/>
      <c r="F46" s="252"/>
      <c r="G46" s="252"/>
      <c r="H46" s="253" t="s">
        <v>100</v>
      </c>
    </row>
    <row r="47" spans="5:8" ht="14.25">
      <c r="E47" s="231"/>
      <c r="F47" s="255"/>
      <c r="G47" s="231"/>
      <c r="H47" s="214"/>
    </row>
    <row r="48" spans="5:8" ht="14.25">
      <c r="E48" s="256"/>
      <c r="F48" s="256"/>
      <c r="G48" s="256"/>
      <c r="H48" s="214"/>
    </row>
  </sheetData>
  <sheetProtection password="CCCE" sheet="1"/>
  <mergeCells count="4">
    <mergeCell ref="D17:H17"/>
    <mergeCell ref="F20:H20"/>
    <mergeCell ref="A16:H16"/>
    <mergeCell ref="A41:E41"/>
  </mergeCells>
  <dataValidations count="1">
    <dataValidation type="list" allowBlank="1" showInputMessage="1" showErrorMessage="1" sqref="H39">
      <formula1>$H$40:$H$41</formula1>
    </dataValidation>
  </dataValidations>
  <printOptions/>
  <pageMargins left="0.59" right="0.56" top="0.75" bottom="0.75" header="0.3" footer="0.3"/>
  <pageSetup horizontalDpi="300" verticalDpi="300" orientation="portrait" paperSize="9" r:id="rId4"/>
  <drawing r:id="rId3"/>
  <legacyDrawing r:id="rId2"/>
  <oleObjects>
    <oleObject progId="CorelPhotoPaint.Image.9" shapeId="18894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12.59765625" style="276" customWidth="1"/>
    <col min="2" max="3" width="15.59765625" style="276" customWidth="1"/>
    <col min="4" max="4" width="14.59765625" style="276" customWidth="1"/>
    <col min="5" max="8" width="10.59765625" style="276" customWidth="1"/>
    <col min="9" max="9" width="8" style="276" customWidth="1"/>
  </cols>
  <sheetData>
    <row r="1" spans="1:9" ht="14.25">
      <c r="A1" s="268"/>
      <c r="B1" s="269"/>
      <c r="C1" s="269"/>
      <c r="D1" s="269"/>
      <c r="E1" s="269"/>
      <c r="F1" s="269"/>
      <c r="G1" s="269"/>
      <c r="H1" s="269"/>
      <c r="I1" s="269"/>
    </row>
    <row r="2" spans="1:9" ht="14.25">
      <c r="A2" s="257"/>
      <c r="B2" s="258" t="s">
        <v>101</v>
      </c>
      <c r="C2" s="257"/>
      <c r="D2" s="259"/>
      <c r="E2" s="259"/>
      <c r="F2" s="259"/>
      <c r="G2" s="259"/>
      <c r="H2" s="259"/>
      <c r="I2" s="257"/>
    </row>
    <row r="3" spans="1:9" ht="14.25">
      <c r="A3" s="258" t="s">
        <v>101</v>
      </c>
      <c r="B3" s="260">
        <f>'F VAT'!H27</f>
        <v>0</v>
      </c>
      <c r="C3" s="261"/>
      <c r="D3" s="259"/>
      <c r="E3" s="259"/>
      <c r="F3" s="259"/>
      <c r="G3" s="259"/>
      <c r="H3" s="259"/>
      <c r="I3" s="257"/>
    </row>
    <row r="4" spans="1:9" ht="14.25">
      <c r="A4" s="258"/>
      <c r="B4" s="261"/>
      <c r="C4" s="262" t="s">
        <v>102</v>
      </c>
      <c r="D4" s="263" t="s">
        <v>103</v>
      </c>
      <c r="E4" s="263" t="s">
        <v>104</v>
      </c>
      <c r="F4" s="263" t="s">
        <v>105</v>
      </c>
      <c r="G4" s="263" t="s">
        <v>106</v>
      </c>
      <c r="H4" s="263" t="s">
        <v>107</v>
      </c>
      <c r="I4" s="257"/>
    </row>
    <row r="5" spans="1:9" ht="14.25">
      <c r="A5" s="258" t="s">
        <v>108</v>
      </c>
      <c r="B5" s="257"/>
      <c r="C5" s="264"/>
      <c r="D5" s="265">
        <f>ROUND((B3-INT(B3))*100,0)</f>
        <v>0</v>
      </c>
      <c r="E5" s="265">
        <f>IF(B3&gt;=1,VALUE(RIGHT(LEFT(INT(B3),LEN(INT(B3))),3)),0)</f>
        <v>0</v>
      </c>
      <c r="F5" s="265">
        <f>IF(B3&gt;=1000,VALUE(TEXT(RIGHT(LEFT(INT(B3),LEN(INT(B3))-3),3),"000")),0)</f>
        <v>0</v>
      </c>
      <c r="G5" s="265">
        <f>IF(B3&gt;=1000000,VALUE(TEXT(RIGHT(LEFT(INT(B3),LEN(INT(B3))-6),3),"000")),0)</f>
        <v>0</v>
      </c>
      <c r="H5" s="265">
        <f>IF(B3&gt;=1000000000,VALUE(TEXT(RIGHT(LEFT(INT(B3),LEN(INT(B3))-9),3),"000")),0)</f>
        <v>0</v>
      </c>
      <c r="I5" s="257"/>
    </row>
    <row r="6" spans="1:9" ht="14.25">
      <c r="A6" s="258" t="s">
        <v>109</v>
      </c>
      <c r="B6" s="266"/>
      <c r="C6" s="266" t="str">
        <f>ROUND((B3-INT(B3))*100,0)&amp;"/"&amp;100&amp;" groszy"</f>
        <v>0/100 groszy</v>
      </c>
      <c r="D6" s="266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67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67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67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66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66"/>
    </row>
    <row r="7" spans="1:9" ht="14.25">
      <c r="A7" s="257"/>
      <c r="B7" s="257"/>
      <c r="C7" s="257"/>
      <c r="D7" s="259"/>
      <c r="E7" s="259"/>
      <c r="F7" s="259"/>
      <c r="G7" s="259"/>
      <c r="H7" s="259"/>
      <c r="I7" s="257"/>
    </row>
    <row r="8" spans="1:9" ht="14.25">
      <c r="A8" s="258" t="s">
        <v>111</v>
      </c>
      <c r="B8" s="270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71"/>
      <c r="D8" s="271"/>
      <c r="E8" s="271"/>
      <c r="F8" s="271"/>
      <c r="G8" s="271"/>
      <c r="H8" s="271"/>
      <c r="I8" s="272"/>
    </row>
    <row r="9" spans="1:9" ht="14.25">
      <c r="A9" s="258" t="s">
        <v>112</v>
      </c>
      <c r="B9" s="270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71"/>
      <c r="D9" s="271"/>
      <c r="E9" s="271"/>
      <c r="F9" s="271"/>
      <c r="G9" s="271"/>
      <c r="H9" s="271"/>
      <c r="I9" s="272"/>
    </row>
    <row r="10" spans="1:9" ht="14.25">
      <c r="A10" s="258" t="s">
        <v>113</v>
      </c>
      <c r="B10" s="270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71"/>
      <c r="D10" s="271"/>
      <c r="E10" s="271"/>
      <c r="F10" s="271"/>
      <c r="G10" s="271"/>
      <c r="H10" s="271"/>
      <c r="I10" s="272"/>
    </row>
    <row r="11" spans="1:9" ht="14.25">
      <c r="A11" s="258"/>
      <c r="B11" s="257"/>
      <c r="C11" s="257"/>
      <c r="D11" s="259"/>
      <c r="E11" s="259"/>
      <c r="F11" s="259"/>
      <c r="G11" s="259"/>
      <c r="H11" s="259"/>
      <c r="I11" s="257"/>
    </row>
    <row r="12" spans="1:9" ht="14.25">
      <c r="A12" s="273"/>
      <c r="B12" s="273"/>
      <c r="C12" s="273"/>
      <c r="D12" s="274"/>
      <c r="E12" s="274"/>
      <c r="F12" s="274"/>
      <c r="G12" s="274"/>
      <c r="H12" s="274"/>
      <c r="I12" s="275" t="s">
        <v>114</v>
      </c>
    </row>
    <row r="15" spans="1:9" ht="14.25">
      <c r="A15" s="277"/>
      <c r="B15" s="278"/>
      <c r="C15" s="278"/>
      <c r="D15" s="278"/>
      <c r="E15" s="278"/>
      <c r="F15" s="278"/>
      <c r="G15" s="278"/>
      <c r="H15" s="278"/>
      <c r="I15" s="278"/>
    </row>
    <row r="16" spans="1:9" ht="14.25">
      <c r="A16" s="279"/>
      <c r="B16" s="280" t="s">
        <v>101</v>
      </c>
      <c r="C16" s="279"/>
      <c r="D16" s="281"/>
      <c r="E16" s="281"/>
      <c r="F16" s="281"/>
      <c r="G16" s="281"/>
      <c r="H16" s="281"/>
      <c r="I16" s="279"/>
    </row>
    <row r="17" spans="1:9" ht="14.25">
      <c r="A17" s="280" t="s">
        <v>101</v>
      </c>
      <c r="B17" s="260"/>
      <c r="C17" s="282"/>
      <c r="D17" s="281"/>
      <c r="E17" s="281"/>
      <c r="F17" s="281"/>
      <c r="G17" s="281"/>
      <c r="H17" s="281"/>
      <c r="I17" s="279"/>
    </row>
    <row r="18" spans="1:9" ht="14.25">
      <c r="A18" s="280"/>
      <c r="B18" s="282"/>
      <c r="C18" s="283" t="s">
        <v>102</v>
      </c>
      <c r="D18" s="284" t="s">
        <v>103</v>
      </c>
      <c r="E18" s="284" t="s">
        <v>104</v>
      </c>
      <c r="F18" s="284" t="s">
        <v>105</v>
      </c>
      <c r="G18" s="284" t="s">
        <v>106</v>
      </c>
      <c r="H18" s="284" t="s">
        <v>107</v>
      </c>
      <c r="I18" s="279"/>
    </row>
    <row r="19" spans="1:9" ht="14.25">
      <c r="A19" s="280" t="s">
        <v>108</v>
      </c>
      <c r="B19" s="279"/>
      <c r="C19" s="285"/>
      <c r="D19" s="286">
        <f>ROUND((B17-INT(B17))*100,0)</f>
        <v>0</v>
      </c>
      <c r="E19" s="286">
        <f>IF(B17&gt;=1,VALUE(RIGHT(LEFT(INT(B17),LEN(INT(B17))),3)),0)</f>
        <v>0</v>
      </c>
      <c r="F19" s="286">
        <f>IF(B17&gt;=1000,VALUE(TEXT(RIGHT(LEFT(INT(B17),LEN(INT(B17))-3),3),"000")),0)</f>
        <v>0</v>
      </c>
      <c r="G19" s="286">
        <f>IF(B17&gt;=1000000,VALUE(TEXT(RIGHT(LEFT(INT(B17),LEN(INT(B17))-6),3),"000")),0)</f>
        <v>0</v>
      </c>
      <c r="H19" s="286">
        <f>IF(B17&gt;=1000000000,VALUE(TEXT(RIGHT(LEFT(INT(B17),LEN(INT(B17))-9),3),"000")),0)</f>
        <v>0</v>
      </c>
      <c r="I19" s="279"/>
    </row>
    <row r="20" spans="1:9" ht="14.25">
      <c r="A20" s="280" t="s">
        <v>109</v>
      </c>
      <c r="B20" s="287"/>
      <c r="C20" s="287" t="str">
        <f>ROUND((B17-INT(B17))*100,0)&amp;"/"&amp;100&amp;" groszy"</f>
        <v>0/100 groszy</v>
      </c>
      <c r="D20" s="287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288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288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288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287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287"/>
    </row>
    <row r="21" spans="1:9" ht="14.25">
      <c r="A21" s="279"/>
      <c r="B21" s="279"/>
      <c r="C21" s="279"/>
      <c r="D21" s="281"/>
      <c r="E21" s="281"/>
      <c r="F21" s="281"/>
      <c r="G21" s="281"/>
      <c r="H21" s="281"/>
      <c r="I21" s="279"/>
    </row>
    <row r="22" spans="1:9" ht="14.25">
      <c r="A22" s="280" t="s">
        <v>111</v>
      </c>
      <c r="B22" s="270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>W polu z kwotą nie znajduje się liczba</v>
      </c>
      <c r="C22" s="271"/>
      <c r="D22" s="271"/>
      <c r="E22" s="271"/>
      <c r="F22" s="271"/>
      <c r="G22" s="271"/>
      <c r="H22" s="271"/>
      <c r="I22" s="272"/>
    </row>
    <row r="23" spans="1:9" ht="14.25">
      <c r="A23" s="280" t="s">
        <v>112</v>
      </c>
      <c r="B23" s="270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>W polu z kwotą nie znajduje się liczba</v>
      </c>
      <c r="C23" s="271"/>
      <c r="D23" s="271"/>
      <c r="E23" s="271"/>
      <c r="F23" s="271"/>
      <c r="G23" s="271"/>
      <c r="H23" s="271"/>
      <c r="I23" s="272"/>
    </row>
    <row r="24" spans="1:9" ht="14.25">
      <c r="A24" s="280" t="s">
        <v>113</v>
      </c>
      <c r="B24" s="270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>W polu z kwotą nie znajduje się liczba</v>
      </c>
      <c r="C24" s="271"/>
      <c r="D24" s="271"/>
      <c r="E24" s="271"/>
      <c r="F24" s="271"/>
      <c r="G24" s="271"/>
      <c r="H24" s="271"/>
      <c r="I24" s="272"/>
    </row>
    <row r="25" spans="1:9" ht="14.25">
      <c r="A25" s="280"/>
      <c r="B25" s="279"/>
      <c r="C25" s="279"/>
      <c r="D25" s="281"/>
      <c r="E25" s="281"/>
      <c r="F25" s="281"/>
      <c r="G25" s="281"/>
      <c r="H25" s="281"/>
      <c r="I25" s="279"/>
    </row>
    <row r="26" spans="1:9" ht="14.25">
      <c r="A26" s="289"/>
      <c r="B26" s="289"/>
      <c r="C26" s="289"/>
      <c r="D26" s="290"/>
      <c r="E26" s="290"/>
      <c r="F26" s="290"/>
      <c r="G26" s="290"/>
      <c r="H26" s="290"/>
      <c r="I26" s="291" t="s">
        <v>114</v>
      </c>
    </row>
    <row r="29" spans="1:9" ht="14.25">
      <c r="A29" s="277"/>
      <c r="B29" s="278"/>
      <c r="C29" s="278"/>
      <c r="D29" s="278"/>
      <c r="E29" s="278"/>
      <c r="F29" s="278"/>
      <c r="G29" s="278"/>
      <c r="H29" s="278"/>
      <c r="I29" s="278"/>
    </row>
    <row r="30" spans="1:9" ht="14.25">
      <c r="A30" s="279"/>
      <c r="B30" s="280" t="s">
        <v>101</v>
      </c>
      <c r="C30" s="279"/>
      <c r="D30" s="281"/>
      <c r="E30" s="281"/>
      <c r="F30" s="281"/>
      <c r="G30" s="281"/>
      <c r="H30" s="281"/>
      <c r="I30" s="279"/>
    </row>
    <row r="31" spans="1:9" ht="14.25">
      <c r="A31" s="280" t="s">
        <v>101</v>
      </c>
      <c r="B31" s="260"/>
      <c r="C31" s="282"/>
      <c r="D31" s="281"/>
      <c r="E31" s="281"/>
      <c r="F31" s="281"/>
      <c r="G31" s="281"/>
      <c r="H31" s="281"/>
      <c r="I31" s="279"/>
    </row>
    <row r="32" spans="1:9" ht="14.25">
      <c r="A32" s="280"/>
      <c r="B32" s="282"/>
      <c r="C32" s="283" t="s">
        <v>102</v>
      </c>
      <c r="D32" s="284" t="s">
        <v>103</v>
      </c>
      <c r="E32" s="284" t="s">
        <v>104</v>
      </c>
      <c r="F32" s="284" t="s">
        <v>105</v>
      </c>
      <c r="G32" s="284" t="s">
        <v>106</v>
      </c>
      <c r="H32" s="284" t="s">
        <v>107</v>
      </c>
      <c r="I32" s="279"/>
    </row>
    <row r="33" spans="1:9" ht="14.25">
      <c r="A33" s="280" t="s">
        <v>108</v>
      </c>
      <c r="B33" s="279"/>
      <c r="C33" s="285"/>
      <c r="D33" s="286">
        <f>ROUND((B31-INT(B31))*100,0)</f>
        <v>0</v>
      </c>
      <c r="E33" s="286">
        <f>IF(B31&gt;=1,VALUE(RIGHT(LEFT(INT(B31),LEN(INT(B31))),3)),0)</f>
        <v>0</v>
      </c>
      <c r="F33" s="286">
        <f>IF(B31&gt;=1000,VALUE(TEXT(RIGHT(LEFT(INT(B31),LEN(INT(B31))-3),3),"000")),0)</f>
        <v>0</v>
      </c>
      <c r="G33" s="286">
        <f>IF(B31&gt;=1000000,VALUE(TEXT(RIGHT(LEFT(INT(B31),LEN(INT(B31))-6),3),"000")),0)</f>
        <v>0</v>
      </c>
      <c r="H33" s="286">
        <f>IF(B31&gt;=1000000000,VALUE(TEXT(RIGHT(LEFT(INT(B31),LEN(INT(B31))-9),3),"000")),0)</f>
        <v>0</v>
      </c>
      <c r="I33" s="279"/>
    </row>
    <row r="34" spans="1:9" ht="14.25">
      <c r="A34" s="280" t="s">
        <v>109</v>
      </c>
      <c r="B34" s="287"/>
      <c r="C34" s="287" t="str">
        <f>ROUND((B31-INT(B31))*100,0)&amp;"/"&amp;100&amp;" groszy"</f>
        <v>0/100 groszy</v>
      </c>
      <c r="D34" s="287" t="str">
        <f>IF(B31=0,"",IF(D33&lt;=20,IF(D33=0,"zero",INDEX(excelblog_Jednosci,D33)),INDEX(excelblog_Dziesiatki,INT(D33/10))&amp;IF(MOD(D33,10)," "&amp;INDEX(excelblog_Jednosci,MOD(D33,10)),"")))&amp;" "&amp;IF(B31=0,"",INDEX(IF(D33&lt;20,{"groszy";"grosz";"grosze";"groszy"},{"groszy";"grosze";"groszy"}),MATCH(IF(D33&lt;20,D33,MOD(D33,10)),IF(D33&lt;20,{0;1;2;5},{0;2;5}),1)))</f>
        <v> </v>
      </c>
      <c r="E34" s="288">
        <f>IF(OR(B31&lt;1,INT(E33/100)=0),"",INDEX(excelblog_Setki,INT(E33/100)))&amp;IF(E33-(INT(E33/100)*100)&lt;=20,IF(E33-(INT(E33/100)*100)=0,IF(OR(E33&gt;0,B31&lt;1),"","złotych")," "&amp;INDEX(excelblog_Jednosci,E33-(INT(E33/100)*100)))," "&amp;INDEX(excelblog_Dziesiatki,INT((E33-(INT(E33/100)*100))/10))&amp;IF(MOD((E33-(INT(E33/100)*100)),10)," "&amp;INDEX(excelblog_Jednosci,MOD((E33-(INT(E33/100)*100)),10)),""))&amp;IF(E33=0,""," "&amp;INDEX(IF(E33&lt;20,{"złotych";"złoty";"złote";"złotych"},{"złotych";"złote";"złotych"}),MATCH(IF(E33-(INT(E33/100)*100)&lt;20,E33-(INT(E33/100)*100),MOD((E33-(INT(E33/100)*100)),10)),IF(E33&lt;20,{0;1;2;5},{0;2;5}),1)))</f>
      </c>
      <c r="F34" s="288">
        <f>IF(OR(B31&lt;1,INT(F33/100)=0),"",INDEX(excelblog_Setki,INT(F33/100)))&amp;IF(F33-(INT(F33/100)*100)&lt;=20,IF(F33-(INT(F33/100)*100)=0,""," "&amp;INDEX(excelblog_Jednosci,F33-(INT(F33/100)*100)))," "&amp;INDEX(excelblog_Dziesiatki,INT((F33-(INT(F33/100)*100))/10))&amp;IF(MOD((F33-(INT(F33/100)*100)),10)," "&amp;INDEX(excelblog_Jednosci,MOD((F33-(INT(F33/100)*100)),10)),""))&amp;IF(F33=0,""," "&amp;INDEX(IF(F33&lt;20,{"";"tysiąc";"tysiące";"tysięcy"},{"tysięcy";"tysiące";"tysięcy"}),MATCH(IF(F33-(INT(F33/100)*100)&lt;20,F33-(INT(F33/100)*100),MOD((F33-(INT(F33/100)*100)),10)),IF(F33&lt;20,{0;1;2;5},{0;2;5}),1)))</f>
      </c>
      <c r="G34" s="288">
        <f>IF(OR(B31&lt;1,INT(G33/100)=0),"",INDEX(excelblog_Setki,INT(G33/100)))&amp;IF(G33-(INT(G33/100)*100)&lt;=20,IF(G33-(INT(G33/100)*100)=0,""," "&amp;INDEX(excelblog_Jednosci,G33-(INT(G33/100)*100)))," "&amp;INDEX(excelblog_Dziesiatki,INT((G33-(INT(G33/100)*100))/10))&amp;IF(MOD((G33-(INT(G33/100)*100)),10)," "&amp;INDEX(excelblog_Jednosci,MOD((G33-(INT(G33/100)*100)),10)),""))&amp;IF(G33=0,""," "&amp;INDEX(IF(G33&lt;20,{"";"milion";"miliony";"milion?w"},{"milion?w";"miliony";"milion?w"}),MATCH(IF(G33-(INT(G33/100)*100)&lt;20,G33-(INT(G33/100)*100),MOD((G33-(INT(G33/100)*100)),10)),IF(G33&lt;20,{0;1;2;5},{0;2;5}),1)))</f>
      </c>
      <c r="H34" s="287">
        <f>IF(OR(B31&lt;1,INT(H33/100)=0),"",INDEX(excelblog_Setki,INT(H33/100)))&amp;IF(H33-(INT(H33/100)*100)&lt;=20,IF(H33-(INT(H33/100)*100)=0,""," "&amp;INDEX(excelblog_Jednosci,H33-(INT(H33/100)*100)))," "&amp;INDEX(excelblog_Dziesiatki,INT((H33-(INT(H33/100)*100))/10))&amp;IF(MOD((H33-(INT(H33/100)*100)),10)," "&amp;INDEX(excelblog_Jednosci,MOD((H33-(INT(H33/100)*100)),10)),""))&amp;IF(H33=0,""," "&amp;INDEX(IF(H33&lt;20,{"";"miliard";"miliardy";"miliard?w"},{"miliard?w";"miliardy";"miliard?w"}),MATCH(IF(H33-(INT(H33/100)*100)&lt;20,H33-(INT(H33/100)*100),MOD((H33-(INT(H33/100)*100)),10)),IF(H33&lt;20,{0;1;2;5},{0;2;5}),1)))</f>
      </c>
      <c r="I34" s="287"/>
    </row>
    <row r="35" spans="1:9" ht="14.25">
      <c r="A35" s="279"/>
      <c r="B35" s="279"/>
      <c r="C35" s="279"/>
      <c r="D35" s="281"/>
      <c r="E35" s="281"/>
      <c r="F35" s="281"/>
      <c r="G35" s="281"/>
      <c r="H35" s="281"/>
      <c r="I35" s="279"/>
    </row>
    <row r="36" spans="1:9" ht="14.25">
      <c r="A36" s="280" t="s">
        <v>111</v>
      </c>
      <c r="B36" s="270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W polu z kwotą nie znajduje się liczba</v>
      </c>
      <c r="C36" s="271"/>
      <c r="D36" s="271"/>
      <c r="E36" s="271"/>
      <c r="F36" s="271"/>
      <c r="G36" s="271"/>
      <c r="H36" s="271"/>
      <c r="I36" s="272"/>
    </row>
    <row r="37" spans="1:9" ht="14.25">
      <c r="A37" s="280" t="s">
        <v>112</v>
      </c>
      <c r="B37" s="270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W polu z kwotą nie znajduje się liczba</v>
      </c>
      <c r="C37" s="271"/>
      <c r="D37" s="271"/>
      <c r="E37" s="271"/>
      <c r="F37" s="271"/>
      <c r="G37" s="271"/>
      <c r="H37" s="271"/>
      <c r="I37" s="272"/>
    </row>
    <row r="38" spans="1:9" ht="14.25">
      <c r="A38" s="280" t="s">
        <v>113</v>
      </c>
      <c r="B38" s="270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W polu z kwotą nie znajduje się liczba</v>
      </c>
      <c r="C38" s="271"/>
      <c r="D38" s="271"/>
      <c r="E38" s="271"/>
      <c r="F38" s="271"/>
      <c r="G38" s="271"/>
      <c r="H38" s="271"/>
      <c r="I38" s="272"/>
    </row>
    <row r="39" spans="1:9" ht="14.25">
      <c r="A39" s="280"/>
      <c r="B39" s="279"/>
      <c r="C39" s="279"/>
      <c r="D39" s="281"/>
      <c r="E39" s="281"/>
      <c r="F39" s="281"/>
      <c r="G39" s="281"/>
      <c r="H39" s="281"/>
      <c r="I39" s="279"/>
    </row>
    <row r="40" spans="1:9" ht="14.25">
      <c r="A40" s="289"/>
      <c r="B40" s="289"/>
      <c r="C40" s="289"/>
      <c r="D40" s="290"/>
      <c r="E40" s="290"/>
      <c r="F40" s="290"/>
      <c r="G40" s="290"/>
      <c r="H40" s="290"/>
      <c r="I40" s="291" t="s">
        <v>114</v>
      </c>
    </row>
  </sheetData>
  <sheetProtection password="CCCE" sheet="1" objects="1" scenarios="1"/>
  <hyperlinks>
    <hyperlink ref="I12" r:id="rId1" display="Dostępne na licencji Creative Commons Uznanie autorstwa 2.5 Polska"/>
    <hyperlink ref="I26" r:id="rId2" display="Dostępne na licencji Creative Commons Uznanie autorstwa 2.5 Polska"/>
    <hyperlink ref="I40" r:id="rId3" display="Dostępne na licencji Creative Commons Uznanie autorstwa 2.5 Polsk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workbookViewId="0" topLeftCell="A10">
      <selection activeCell="E33" sqref="E33"/>
    </sheetView>
  </sheetViews>
  <sheetFormatPr defaultColWidth="8.796875" defaultRowHeight="14.25"/>
  <cols>
    <col min="1" max="1" width="2.19921875" style="108" customWidth="1"/>
    <col min="2" max="2" width="9.8984375" style="108" customWidth="1"/>
    <col min="3" max="3" width="14.3984375" style="108" customWidth="1"/>
    <col min="4" max="4" width="12" style="108" customWidth="1"/>
    <col min="5" max="5" width="12.19921875" style="108" customWidth="1"/>
    <col min="6" max="6" width="8.59765625" style="108" customWidth="1"/>
    <col min="7" max="7" width="3.59765625" style="108" customWidth="1"/>
    <col min="8" max="8" width="1.8984375" style="108" customWidth="1"/>
    <col min="9" max="9" width="8" style="108" customWidth="1"/>
    <col min="10" max="10" width="8.3984375" style="108" customWidth="1"/>
    <col min="11" max="11" width="2.69921875" style="108" customWidth="1"/>
    <col min="12" max="16384" width="9" style="108" customWidth="1"/>
  </cols>
  <sheetData>
    <row r="2" spans="1:10" ht="55.5" customHeight="1">
      <c r="A2" s="427"/>
      <c r="B2" s="428"/>
      <c r="C2" s="391" t="s">
        <v>40</v>
      </c>
      <c r="D2" s="392"/>
      <c r="E2" s="408" t="s">
        <v>116</v>
      </c>
      <c r="F2" s="408"/>
      <c r="G2" s="408"/>
      <c r="H2" s="408"/>
      <c r="I2" s="408"/>
      <c r="J2" s="409"/>
    </row>
    <row r="4" spans="1:10" ht="12.75" customHeight="1">
      <c r="A4" s="411" t="s">
        <v>41</v>
      </c>
      <c r="B4" s="412"/>
      <c r="C4" s="412"/>
      <c r="D4" s="412"/>
      <c r="E4" s="412"/>
      <c r="F4" s="412"/>
      <c r="G4" s="412"/>
      <c r="H4" s="412"/>
      <c r="I4" s="412"/>
      <c r="J4" s="413"/>
    </row>
    <row r="5" spans="1:10" ht="9.75" customHeight="1">
      <c r="A5" s="395" t="s">
        <v>55</v>
      </c>
      <c r="B5" s="396"/>
      <c r="C5" s="396"/>
      <c r="D5" s="396"/>
      <c r="E5" s="396"/>
      <c r="F5" s="396"/>
      <c r="G5" s="396"/>
      <c r="H5" s="396"/>
      <c r="I5" s="396"/>
      <c r="J5" s="109"/>
    </row>
    <row r="6" spans="1:10" ht="13.5" customHeight="1">
      <c r="A6" s="1"/>
      <c r="B6" s="423" t="s">
        <v>72</v>
      </c>
      <c r="C6" s="423"/>
      <c r="D6" s="423"/>
      <c r="E6" s="423"/>
      <c r="F6" s="423"/>
      <c r="G6" s="423"/>
      <c r="H6" s="423"/>
      <c r="I6" s="423"/>
      <c r="J6" s="424"/>
    </row>
    <row r="7" spans="1:10" s="115" customFormat="1" ht="9.75" customHeight="1">
      <c r="A7" s="417" t="s">
        <v>54</v>
      </c>
      <c r="B7" s="418"/>
      <c r="C7" s="419"/>
      <c r="D7" s="307" t="s">
        <v>44</v>
      </c>
      <c r="E7" s="307" t="s">
        <v>43</v>
      </c>
      <c r="F7" s="112" t="s">
        <v>42</v>
      </c>
      <c r="G7" s="113"/>
      <c r="H7" s="113"/>
      <c r="I7" s="113"/>
      <c r="J7" s="114"/>
    </row>
    <row r="8" spans="1:10" ht="13.5" customHeight="1">
      <c r="A8" s="420" t="s">
        <v>117</v>
      </c>
      <c r="B8" s="421"/>
      <c r="C8" s="422"/>
      <c r="D8" s="308">
        <v>32</v>
      </c>
      <c r="E8" s="309">
        <f>zamowienie!P21</f>
        <v>0</v>
      </c>
      <c r="F8" s="420">
        <f>zamowienie!L18</f>
        <v>0</v>
      </c>
      <c r="G8" s="421"/>
      <c r="H8" s="421"/>
      <c r="I8" s="421"/>
      <c r="J8" s="310" t="s">
        <v>118</v>
      </c>
    </row>
    <row r="9" spans="1:10" s="115" customFormat="1" ht="9.75" customHeight="1">
      <c r="A9" s="417" t="s">
        <v>53</v>
      </c>
      <c r="B9" s="418"/>
      <c r="C9" s="419"/>
      <c r="D9" s="417" t="s">
        <v>45</v>
      </c>
      <c r="E9" s="418"/>
      <c r="F9" s="112" t="s">
        <v>46</v>
      </c>
      <c r="G9" s="113"/>
      <c r="H9" s="113"/>
      <c r="I9" s="113"/>
      <c r="J9" s="114"/>
    </row>
    <row r="10" spans="1:10" ht="13.5" customHeight="1">
      <c r="A10" s="403" t="s">
        <v>122</v>
      </c>
      <c r="B10" s="404"/>
      <c r="C10" s="405"/>
      <c r="D10" s="393"/>
      <c r="E10" s="394"/>
      <c r="F10" s="393"/>
      <c r="G10" s="394"/>
      <c r="H10" s="394"/>
      <c r="I10" s="394"/>
      <c r="J10" s="117"/>
    </row>
    <row r="12" spans="1:10" ht="12.75" customHeight="1">
      <c r="A12" s="414" t="s">
        <v>47</v>
      </c>
      <c r="B12" s="415"/>
      <c r="C12" s="415"/>
      <c r="D12" s="415"/>
      <c r="E12" s="415"/>
      <c r="F12" s="415"/>
      <c r="G12" s="415"/>
      <c r="H12" s="415"/>
      <c r="I12" s="415"/>
      <c r="J12" s="416"/>
    </row>
    <row r="13" spans="1:10" ht="9.75" customHeight="1">
      <c r="A13" s="395" t="s">
        <v>48</v>
      </c>
      <c r="B13" s="396"/>
      <c r="C13" s="396"/>
      <c r="D13" s="396"/>
      <c r="E13" s="396"/>
      <c r="F13" s="396"/>
      <c r="G13" s="396"/>
      <c r="H13" s="396"/>
      <c r="I13" s="396"/>
      <c r="J13" s="109"/>
    </row>
    <row r="14" spans="1:10" ht="21" customHeight="1">
      <c r="A14" s="111"/>
      <c r="B14" s="311" t="s">
        <v>119</v>
      </c>
      <c r="C14" s="311"/>
      <c r="D14" s="312" t="s">
        <v>121</v>
      </c>
      <c r="E14" s="397" t="s">
        <v>120</v>
      </c>
      <c r="F14" s="397"/>
      <c r="G14" s="397"/>
      <c r="H14" s="397"/>
      <c r="I14" s="397"/>
      <c r="J14" s="398"/>
    </row>
    <row r="16" spans="1:10" ht="14.25">
      <c r="A16" s="414" t="s">
        <v>49</v>
      </c>
      <c r="B16" s="415"/>
      <c r="C16" s="415"/>
      <c r="D16" s="415"/>
      <c r="E16" s="415"/>
      <c r="F16" s="415"/>
      <c r="G16" s="415"/>
      <c r="H16" s="415"/>
      <c r="I16" s="415"/>
      <c r="J16" s="416"/>
    </row>
    <row r="17" spans="1:10" ht="9.75" customHeight="1">
      <c r="A17" s="395" t="s">
        <v>50</v>
      </c>
      <c r="B17" s="396"/>
      <c r="C17" s="396"/>
      <c r="D17" s="396"/>
      <c r="E17" s="396"/>
      <c r="F17" s="396"/>
      <c r="G17" s="396"/>
      <c r="H17" s="396"/>
      <c r="I17" s="396"/>
      <c r="J17" s="109"/>
    </row>
    <row r="18" spans="1:10" ht="12.75" customHeight="1">
      <c r="A18" s="111"/>
      <c r="B18" s="404">
        <f>zamowienie!J82</f>
        <v>0</v>
      </c>
      <c r="C18" s="404"/>
      <c r="D18" s="404"/>
      <c r="E18" s="404"/>
      <c r="F18" s="404"/>
      <c r="G18" s="404"/>
      <c r="H18" s="404"/>
      <c r="I18" s="404"/>
      <c r="J18" s="117"/>
    </row>
    <row r="20" spans="1:10" ht="14.25">
      <c r="A20" s="406" t="s">
        <v>51</v>
      </c>
      <c r="B20" s="407"/>
      <c r="C20" s="407"/>
      <c r="D20" s="407"/>
      <c r="E20" s="407"/>
      <c r="F20" s="407"/>
      <c r="G20" s="407"/>
      <c r="H20" s="407"/>
      <c r="I20" s="407"/>
      <c r="J20" s="410"/>
    </row>
    <row r="21" spans="1:10" s="115" customFormat="1" ht="9.75" customHeight="1">
      <c r="A21" s="401" t="s">
        <v>52</v>
      </c>
      <c r="B21" s="402"/>
      <c r="C21" s="402"/>
      <c r="D21" s="116"/>
      <c r="E21" s="116"/>
      <c r="F21" s="112"/>
      <c r="G21" s="113"/>
      <c r="H21" s="113"/>
      <c r="I21" s="113"/>
      <c r="J21" s="114"/>
    </row>
    <row r="22" spans="1:10" ht="12.75" customHeight="1">
      <c r="A22" s="403">
        <f>zamowienie!L82</f>
        <v>0</v>
      </c>
      <c r="B22" s="404"/>
      <c r="C22" s="404"/>
      <c r="D22" s="404"/>
      <c r="E22" s="405"/>
      <c r="F22" s="313" t="s">
        <v>37</v>
      </c>
      <c r="G22" s="314"/>
      <c r="H22" s="314"/>
      <c r="I22" s="315">
        <f>zamowienie!P82</f>
        <v>0</v>
      </c>
      <c r="J22" s="117"/>
    </row>
    <row r="24" spans="1:10" ht="14.25">
      <c r="A24" s="406" t="s">
        <v>56</v>
      </c>
      <c r="B24" s="407"/>
      <c r="C24" s="407"/>
      <c r="D24" s="407"/>
      <c r="E24" s="407"/>
      <c r="F24" s="407"/>
      <c r="G24" s="407"/>
      <c r="H24" s="407"/>
      <c r="I24" s="407"/>
      <c r="J24" s="118"/>
    </row>
    <row r="25" spans="1:10" s="115" customFormat="1" ht="12" customHeight="1">
      <c r="A25" s="399" t="s">
        <v>57</v>
      </c>
      <c r="B25" s="400"/>
      <c r="C25" s="400"/>
      <c r="D25" s="400"/>
      <c r="E25" s="400"/>
      <c r="F25" s="400"/>
      <c r="G25" s="400"/>
      <c r="H25" s="400"/>
      <c r="I25" s="400"/>
      <c r="J25" s="119"/>
    </row>
    <row r="26" spans="1:10" ht="12" customHeight="1">
      <c r="A26" s="399" t="s">
        <v>58</v>
      </c>
      <c r="B26" s="400"/>
      <c r="C26" s="400"/>
      <c r="D26" s="400"/>
      <c r="E26" s="400"/>
      <c r="F26" s="400"/>
      <c r="G26" s="400"/>
      <c r="H26" s="400"/>
      <c r="I26" s="400"/>
      <c r="J26" s="110"/>
    </row>
    <row r="27" spans="1:10" ht="12" customHeight="1">
      <c r="A27" s="425" t="s">
        <v>59</v>
      </c>
      <c r="B27" s="426"/>
      <c r="C27" s="426"/>
      <c r="D27" s="426"/>
      <c r="E27" s="426"/>
      <c r="F27" s="426"/>
      <c r="G27" s="426"/>
      <c r="H27" s="426"/>
      <c r="I27" s="426"/>
      <c r="J27" s="110"/>
    </row>
    <row r="28" spans="1:10" ht="24" customHeight="1">
      <c r="A28" s="430" t="s">
        <v>60</v>
      </c>
      <c r="B28" s="431"/>
      <c r="C28" s="431"/>
      <c r="D28" s="431"/>
      <c r="E28" s="431"/>
      <c r="F28" s="431"/>
      <c r="G28" s="431"/>
      <c r="H28" s="431"/>
      <c r="I28" s="431"/>
      <c r="J28" s="432"/>
    </row>
    <row r="36" s="299" customFormat="1" ht="12">
      <c r="H36" s="300" t="s">
        <v>115</v>
      </c>
    </row>
    <row r="37" spans="6:9" s="299" customFormat="1" ht="14.25" customHeight="1">
      <c r="F37" s="429">
        <f ca="1">TODAY()</f>
        <v>42753</v>
      </c>
      <c r="G37" s="429"/>
      <c r="H37" s="429"/>
      <c r="I37" s="429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27:I27"/>
    <mergeCell ref="A2:B2"/>
    <mergeCell ref="F37:I37"/>
    <mergeCell ref="A28:J28"/>
    <mergeCell ref="A9:C9"/>
    <mergeCell ref="A10:C10"/>
    <mergeCell ref="A17:I17"/>
    <mergeCell ref="B18:I18"/>
    <mergeCell ref="D9:E9"/>
    <mergeCell ref="A16:J16"/>
    <mergeCell ref="A20:J20"/>
    <mergeCell ref="A4:J4"/>
    <mergeCell ref="A12:J12"/>
    <mergeCell ref="A5:I5"/>
    <mergeCell ref="A7:C7"/>
    <mergeCell ref="A8:C8"/>
    <mergeCell ref="F8:I8"/>
    <mergeCell ref="F10:I10"/>
    <mergeCell ref="B6:J6"/>
    <mergeCell ref="C2:D2"/>
    <mergeCell ref="D10:E10"/>
    <mergeCell ref="A13:I13"/>
    <mergeCell ref="E14:J14"/>
    <mergeCell ref="A25:I25"/>
    <mergeCell ref="A26:I26"/>
    <mergeCell ref="A21:C21"/>
    <mergeCell ref="A22:E22"/>
    <mergeCell ref="A24:I24"/>
    <mergeCell ref="E2:J2"/>
  </mergeCells>
  <printOptions/>
  <pageMargins left="0.59375" right="0.59375" top="0.75" bottom="0.75" header="0.3" footer="0.3"/>
  <pageSetup orientation="portrait" paperSize="9" r:id="rId2"/>
  <headerFooter>
    <oddHeader xml:space="preserve">&amp;C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E23" sqref="E23"/>
    </sheetView>
  </sheetViews>
  <sheetFormatPr defaultColWidth="8.796875" defaultRowHeight="14.25"/>
  <cols>
    <col min="1" max="1" width="2.19921875" style="108" customWidth="1"/>
    <col min="2" max="2" width="9.8984375" style="108" customWidth="1"/>
    <col min="3" max="3" width="14.3984375" style="108" customWidth="1"/>
    <col min="4" max="4" width="12" style="108" customWidth="1"/>
    <col min="5" max="5" width="12.19921875" style="108" customWidth="1"/>
    <col min="6" max="6" width="8.59765625" style="108" customWidth="1"/>
    <col min="7" max="7" width="3.59765625" style="108" customWidth="1"/>
    <col min="8" max="8" width="1.8984375" style="108" customWidth="1"/>
    <col min="9" max="9" width="8" style="108" customWidth="1"/>
    <col min="10" max="10" width="8.3984375" style="108" customWidth="1"/>
    <col min="11" max="11" width="2.69921875" style="108" customWidth="1"/>
    <col min="12" max="16384" width="9" style="108" customWidth="1"/>
  </cols>
  <sheetData>
    <row r="2" spans="1:10" ht="55.5" customHeight="1">
      <c r="A2" s="427"/>
      <c r="B2" s="428"/>
      <c r="C2" s="391" t="s">
        <v>40</v>
      </c>
      <c r="D2" s="392"/>
      <c r="E2" s="408" t="s">
        <v>116</v>
      </c>
      <c r="F2" s="408"/>
      <c r="G2" s="408"/>
      <c r="H2" s="408"/>
      <c r="I2" s="408"/>
      <c r="J2" s="409"/>
    </row>
    <row r="4" spans="1:10" ht="12.75" customHeight="1">
      <c r="A4" s="411" t="s">
        <v>41</v>
      </c>
      <c r="B4" s="412"/>
      <c r="C4" s="412"/>
      <c r="D4" s="412"/>
      <c r="E4" s="412"/>
      <c r="F4" s="412"/>
      <c r="G4" s="412"/>
      <c r="H4" s="412"/>
      <c r="I4" s="412"/>
      <c r="J4" s="413"/>
    </row>
    <row r="5" spans="1:10" ht="9.75" customHeight="1">
      <c r="A5" s="395" t="s">
        <v>55</v>
      </c>
      <c r="B5" s="396"/>
      <c r="C5" s="396"/>
      <c r="D5" s="396"/>
      <c r="E5" s="396"/>
      <c r="F5" s="396"/>
      <c r="G5" s="396"/>
      <c r="H5" s="396"/>
      <c r="I5" s="396"/>
      <c r="J5" s="109"/>
    </row>
    <row r="6" spans="1:10" ht="13.5" customHeight="1">
      <c r="A6" s="1"/>
      <c r="B6" s="423" t="s">
        <v>72</v>
      </c>
      <c r="C6" s="423"/>
      <c r="D6" s="423"/>
      <c r="E6" s="423"/>
      <c r="F6" s="423"/>
      <c r="G6" s="423"/>
      <c r="H6" s="423"/>
      <c r="I6" s="423"/>
      <c r="J6" s="424"/>
    </row>
    <row r="7" spans="1:10" s="115" customFormat="1" ht="9.75" customHeight="1">
      <c r="A7" s="417" t="s">
        <v>54</v>
      </c>
      <c r="B7" s="418"/>
      <c r="C7" s="419"/>
      <c r="D7" s="307" t="s">
        <v>44</v>
      </c>
      <c r="E7" s="307" t="s">
        <v>43</v>
      </c>
      <c r="F7" s="130" t="s">
        <v>42</v>
      </c>
      <c r="G7" s="131"/>
      <c r="H7" s="131"/>
      <c r="I7" s="131"/>
      <c r="J7" s="132"/>
    </row>
    <row r="8" spans="1:10" ht="13.5" customHeight="1">
      <c r="A8" s="420" t="s">
        <v>117</v>
      </c>
      <c r="B8" s="421"/>
      <c r="C8" s="422"/>
      <c r="D8" s="308">
        <v>32</v>
      </c>
      <c r="E8" s="309">
        <f>zamowienie!P21</f>
        <v>0</v>
      </c>
      <c r="F8" s="420">
        <f>zamowienie!L18</f>
        <v>0</v>
      </c>
      <c r="G8" s="421"/>
      <c r="H8" s="421"/>
      <c r="I8" s="421"/>
      <c r="J8" s="310" t="s">
        <v>118</v>
      </c>
    </row>
    <row r="9" spans="1:10" s="115" customFormat="1" ht="9.75" customHeight="1">
      <c r="A9" s="417" t="s">
        <v>53</v>
      </c>
      <c r="B9" s="418"/>
      <c r="C9" s="419"/>
      <c r="D9" s="417" t="s">
        <v>45</v>
      </c>
      <c r="E9" s="418"/>
      <c r="F9" s="130" t="s">
        <v>46</v>
      </c>
      <c r="G9" s="131"/>
      <c r="H9" s="131"/>
      <c r="I9" s="131"/>
      <c r="J9" s="132"/>
    </row>
    <row r="10" spans="1:10" ht="13.5" customHeight="1">
      <c r="A10" s="403" t="s">
        <v>122</v>
      </c>
      <c r="B10" s="404"/>
      <c r="C10" s="405"/>
      <c r="D10" s="393"/>
      <c r="E10" s="394"/>
      <c r="F10" s="393"/>
      <c r="G10" s="394"/>
      <c r="H10" s="394"/>
      <c r="I10" s="394"/>
      <c r="J10" s="117"/>
    </row>
    <row r="12" spans="1:10" ht="12.75" customHeight="1">
      <c r="A12" s="414" t="s">
        <v>47</v>
      </c>
      <c r="B12" s="415"/>
      <c r="C12" s="415"/>
      <c r="D12" s="415"/>
      <c r="E12" s="415"/>
      <c r="F12" s="415"/>
      <c r="G12" s="415"/>
      <c r="H12" s="415"/>
      <c r="I12" s="415"/>
      <c r="J12" s="416"/>
    </row>
    <row r="13" spans="1:10" ht="9.75" customHeight="1">
      <c r="A13" s="395" t="s">
        <v>48</v>
      </c>
      <c r="B13" s="396"/>
      <c r="C13" s="396"/>
      <c r="D13" s="396"/>
      <c r="E13" s="396"/>
      <c r="F13" s="396"/>
      <c r="G13" s="396"/>
      <c r="H13" s="396"/>
      <c r="I13" s="396"/>
      <c r="J13" s="109"/>
    </row>
    <row r="14" spans="1:10" ht="21" customHeight="1">
      <c r="A14" s="111"/>
      <c r="B14" s="311" t="s">
        <v>119</v>
      </c>
      <c r="C14" s="311"/>
      <c r="D14" s="312" t="s">
        <v>121</v>
      </c>
      <c r="E14" s="397" t="s">
        <v>120</v>
      </c>
      <c r="F14" s="397"/>
      <c r="G14" s="397"/>
      <c r="H14" s="397"/>
      <c r="I14" s="397"/>
      <c r="J14" s="398"/>
    </row>
    <row r="16" spans="1:10" ht="14.25">
      <c r="A16" s="414" t="s">
        <v>49</v>
      </c>
      <c r="B16" s="415"/>
      <c r="C16" s="415"/>
      <c r="D16" s="415"/>
      <c r="E16" s="415"/>
      <c r="F16" s="415"/>
      <c r="G16" s="415"/>
      <c r="H16" s="415"/>
      <c r="I16" s="415"/>
      <c r="J16" s="416"/>
    </row>
    <row r="17" spans="1:10" ht="9.75" customHeight="1">
      <c r="A17" s="395" t="s">
        <v>50</v>
      </c>
      <c r="B17" s="396"/>
      <c r="C17" s="396"/>
      <c r="D17" s="396"/>
      <c r="E17" s="396"/>
      <c r="F17" s="396"/>
      <c r="G17" s="396"/>
      <c r="H17" s="396"/>
      <c r="I17" s="396"/>
      <c r="J17" s="109"/>
    </row>
    <row r="18" spans="1:10" ht="12.75" customHeight="1">
      <c r="A18" s="111"/>
      <c r="B18" s="404">
        <f>zamowienie!J84</f>
        <v>0</v>
      </c>
      <c r="C18" s="404"/>
      <c r="D18" s="404"/>
      <c r="E18" s="404"/>
      <c r="F18" s="404"/>
      <c r="G18" s="404"/>
      <c r="H18" s="404"/>
      <c r="I18" s="404"/>
      <c r="J18" s="117"/>
    </row>
    <row r="20" spans="1:10" ht="14.25">
      <c r="A20" s="406" t="s">
        <v>51</v>
      </c>
      <c r="B20" s="407"/>
      <c r="C20" s="407"/>
      <c r="D20" s="407"/>
      <c r="E20" s="407"/>
      <c r="F20" s="407"/>
      <c r="G20" s="407"/>
      <c r="H20" s="407"/>
      <c r="I20" s="407"/>
      <c r="J20" s="410"/>
    </row>
    <row r="21" spans="1:10" s="115" customFormat="1" ht="9.75" customHeight="1">
      <c r="A21" s="401" t="s">
        <v>52</v>
      </c>
      <c r="B21" s="402"/>
      <c r="C21" s="402"/>
      <c r="D21" s="129"/>
      <c r="E21" s="129"/>
      <c r="F21" s="130"/>
      <c r="G21" s="131"/>
      <c r="H21" s="131"/>
      <c r="I21" s="131"/>
      <c r="J21" s="132"/>
    </row>
    <row r="22" spans="1:10" ht="12.75" customHeight="1">
      <c r="A22" s="403">
        <f>zamowienie!L84</f>
        <v>0</v>
      </c>
      <c r="B22" s="404"/>
      <c r="C22" s="404"/>
      <c r="D22" s="404"/>
      <c r="E22" s="405"/>
      <c r="F22" s="313" t="s">
        <v>37</v>
      </c>
      <c r="G22" s="314"/>
      <c r="H22" s="314"/>
      <c r="I22" s="315">
        <f>zamowienie!P84</f>
        <v>0</v>
      </c>
      <c r="J22" s="117"/>
    </row>
    <row r="24" spans="1:10" ht="14.25">
      <c r="A24" s="406" t="s">
        <v>56</v>
      </c>
      <c r="B24" s="407"/>
      <c r="C24" s="407"/>
      <c r="D24" s="407"/>
      <c r="E24" s="407"/>
      <c r="F24" s="407"/>
      <c r="G24" s="407"/>
      <c r="H24" s="407"/>
      <c r="I24" s="407"/>
      <c r="J24" s="118"/>
    </row>
    <row r="25" spans="1:10" s="115" customFormat="1" ht="12" customHeight="1">
      <c r="A25" s="399" t="s">
        <v>57</v>
      </c>
      <c r="B25" s="400"/>
      <c r="C25" s="400"/>
      <c r="D25" s="400"/>
      <c r="E25" s="400"/>
      <c r="F25" s="400"/>
      <c r="G25" s="400"/>
      <c r="H25" s="400"/>
      <c r="I25" s="400"/>
      <c r="J25" s="133"/>
    </row>
    <row r="26" spans="1:10" ht="12" customHeight="1">
      <c r="A26" s="399" t="s">
        <v>58</v>
      </c>
      <c r="B26" s="400"/>
      <c r="C26" s="400"/>
      <c r="D26" s="400"/>
      <c r="E26" s="400"/>
      <c r="F26" s="400"/>
      <c r="G26" s="400"/>
      <c r="H26" s="400"/>
      <c r="I26" s="400"/>
      <c r="J26" s="110"/>
    </row>
    <row r="27" spans="1:10" ht="12" customHeight="1">
      <c r="A27" s="425" t="s">
        <v>59</v>
      </c>
      <c r="B27" s="426"/>
      <c r="C27" s="426"/>
      <c r="D27" s="426"/>
      <c r="E27" s="426"/>
      <c r="F27" s="426"/>
      <c r="G27" s="426"/>
      <c r="H27" s="426"/>
      <c r="I27" s="426"/>
      <c r="J27" s="110"/>
    </row>
    <row r="28" spans="1:10" ht="24" customHeight="1">
      <c r="A28" s="430" t="s">
        <v>60</v>
      </c>
      <c r="B28" s="431"/>
      <c r="C28" s="431"/>
      <c r="D28" s="431"/>
      <c r="E28" s="431"/>
      <c r="F28" s="431"/>
      <c r="G28" s="431"/>
      <c r="H28" s="431"/>
      <c r="I28" s="431"/>
      <c r="J28" s="432"/>
    </row>
    <row r="36" s="299" customFormat="1" ht="12">
      <c r="H36" s="300" t="s">
        <v>115</v>
      </c>
    </row>
    <row r="37" spans="6:9" s="299" customFormat="1" ht="14.25" customHeight="1">
      <c r="F37" s="429">
        <f ca="1">TODAY()</f>
        <v>42753</v>
      </c>
      <c r="G37" s="429"/>
      <c r="H37" s="429"/>
      <c r="I37" s="429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2:B2"/>
    <mergeCell ref="C2:D2"/>
    <mergeCell ref="E2:J2"/>
    <mergeCell ref="A4:J4"/>
    <mergeCell ref="A5:I5"/>
    <mergeCell ref="B6:J6"/>
    <mergeCell ref="A20:J20"/>
    <mergeCell ref="A8:C8"/>
    <mergeCell ref="A9:C9"/>
    <mergeCell ref="A10:C10"/>
    <mergeCell ref="A13:I13"/>
    <mergeCell ref="E14:J14"/>
    <mergeCell ref="A16:J16"/>
    <mergeCell ref="A7:C7"/>
    <mergeCell ref="F8:I8"/>
    <mergeCell ref="D9:E9"/>
    <mergeCell ref="D10:E10"/>
    <mergeCell ref="F10:I10"/>
    <mergeCell ref="A12:J12"/>
    <mergeCell ref="A26:I26"/>
    <mergeCell ref="A27:I27"/>
    <mergeCell ref="A28:J28"/>
    <mergeCell ref="F37:I37"/>
    <mergeCell ref="A17:I17"/>
    <mergeCell ref="B18:I18"/>
    <mergeCell ref="A21:C21"/>
    <mergeCell ref="A22:E22"/>
    <mergeCell ref="A24:I24"/>
    <mergeCell ref="A25:I25"/>
  </mergeCells>
  <printOptions/>
  <pageMargins left="0.49" right="0.54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0">
      <selection activeCell="F15" sqref="F15"/>
    </sheetView>
  </sheetViews>
  <sheetFormatPr defaultColWidth="8.796875" defaultRowHeight="14.25"/>
  <cols>
    <col min="1" max="1" width="2.19921875" style="108" customWidth="1"/>
    <col min="2" max="2" width="9.8984375" style="108" customWidth="1"/>
    <col min="3" max="3" width="14.3984375" style="108" customWidth="1"/>
    <col min="4" max="4" width="12" style="108" customWidth="1"/>
    <col min="5" max="5" width="12.19921875" style="108" customWidth="1"/>
    <col min="6" max="6" width="8.59765625" style="108" customWidth="1"/>
    <col min="7" max="7" width="3.59765625" style="108" customWidth="1"/>
    <col min="8" max="8" width="1.8984375" style="108" customWidth="1"/>
    <col min="9" max="9" width="8" style="108" customWidth="1"/>
    <col min="10" max="10" width="8.3984375" style="108" customWidth="1"/>
    <col min="11" max="11" width="2.69921875" style="108" customWidth="1"/>
    <col min="12" max="16384" width="9" style="108" customWidth="1"/>
  </cols>
  <sheetData>
    <row r="2" spans="1:10" ht="55.5" customHeight="1">
      <c r="A2" s="427"/>
      <c r="B2" s="428"/>
      <c r="C2" s="391" t="s">
        <v>40</v>
      </c>
      <c r="D2" s="392"/>
      <c r="E2" s="408" t="s">
        <v>116</v>
      </c>
      <c r="F2" s="408"/>
      <c r="G2" s="408"/>
      <c r="H2" s="408"/>
      <c r="I2" s="408"/>
      <c r="J2" s="409"/>
    </row>
    <row r="4" spans="1:10" ht="12.75" customHeight="1">
      <c r="A4" s="411" t="s">
        <v>41</v>
      </c>
      <c r="B4" s="412"/>
      <c r="C4" s="412"/>
      <c r="D4" s="412"/>
      <c r="E4" s="412"/>
      <c r="F4" s="412"/>
      <c r="G4" s="412"/>
      <c r="H4" s="412"/>
      <c r="I4" s="412"/>
      <c r="J4" s="413"/>
    </row>
    <row r="5" spans="1:10" ht="9.75" customHeight="1">
      <c r="A5" s="395" t="s">
        <v>55</v>
      </c>
      <c r="B5" s="396"/>
      <c r="C5" s="396"/>
      <c r="D5" s="396"/>
      <c r="E5" s="396"/>
      <c r="F5" s="396"/>
      <c r="G5" s="396"/>
      <c r="H5" s="396"/>
      <c r="I5" s="396"/>
      <c r="J5" s="109"/>
    </row>
    <row r="6" spans="1:10" ht="13.5" customHeight="1">
      <c r="A6" s="1"/>
      <c r="B6" s="423" t="s">
        <v>72</v>
      </c>
      <c r="C6" s="423"/>
      <c r="D6" s="423"/>
      <c r="E6" s="423"/>
      <c r="F6" s="423"/>
      <c r="G6" s="423"/>
      <c r="H6" s="423"/>
      <c r="I6" s="423"/>
      <c r="J6" s="424"/>
    </row>
    <row r="7" spans="1:10" s="115" customFormat="1" ht="9.75" customHeight="1">
      <c r="A7" s="417" t="s">
        <v>54</v>
      </c>
      <c r="B7" s="418"/>
      <c r="C7" s="419"/>
      <c r="D7" s="307" t="s">
        <v>44</v>
      </c>
      <c r="E7" s="307" t="s">
        <v>43</v>
      </c>
      <c r="F7" s="304" t="s">
        <v>42</v>
      </c>
      <c r="G7" s="305"/>
      <c r="H7" s="305"/>
      <c r="I7" s="305"/>
      <c r="J7" s="306"/>
    </row>
    <row r="8" spans="1:10" ht="13.5" customHeight="1">
      <c r="A8" s="420" t="s">
        <v>117</v>
      </c>
      <c r="B8" s="421"/>
      <c r="C8" s="422"/>
      <c r="D8" s="308">
        <v>32</v>
      </c>
      <c r="E8" s="309">
        <f>zamowienie!P21</f>
        <v>0</v>
      </c>
      <c r="F8" s="420">
        <f>zamowienie!L18</f>
        <v>0</v>
      </c>
      <c r="G8" s="421"/>
      <c r="H8" s="421"/>
      <c r="I8" s="421"/>
      <c r="J8" s="310" t="s">
        <v>118</v>
      </c>
    </row>
    <row r="9" spans="1:10" s="115" customFormat="1" ht="9.75" customHeight="1">
      <c r="A9" s="417" t="s">
        <v>53</v>
      </c>
      <c r="B9" s="418"/>
      <c r="C9" s="419"/>
      <c r="D9" s="417" t="s">
        <v>45</v>
      </c>
      <c r="E9" s="418"/>
      <c r="F9" s="304" t="s">
        <v>46</v>
      </c>
      <c r="G9" s="305"/>
      <c r="H9" s="305"/>
      <c r="I9" s="305"/>
      <c r="J9" s="306"/>
    </row>
    <row r="10" spans="1:10" ht="13.5" customHeight="1">
      <c r="A10" s="403" t="s">
        <v>122</v>
      </c>
      <c r="B10" s="404"/>
      <c r="C10" s="405"/>
      <c r="D10" s="393"/>
      <c r="E10" s="394"/>
      <c r="F10" s="393"/>
      <c r="G10" s="394"/>
      <c r="H10" s="394"/>
      <c r="I10" s="394"/>
      <c r="J10" s="117"/>
    </row>
    <row r="12" spans="1:10" ht="12.75" customHeight="1">
      <c r="A12" s="414" t="s">
        <v>47</v>
      </c>
      <c r="B12" s="415"/>
      <c r="C12" s="415"/>
      <c r="D12" s="415"/>
      <c r="E12" s="415"/>
      <c r="F12" s="415"/>
      <c r="G12" s="415"/>
      <c r="H12" s="415"/>
      <c r="I12" s="415"/>
      <c r="J12" s="416"/>
    </row>
    <row r="13" spans="1:10" ht="9.75" customHeight="1">
      <c r="A13" s="395" t="s">
        <v>48</v>
      </c>
      <c r="B13" s="396"/>
      <c r="C13" s="396"/>
      <c r="D13" s="396"/>
      <c r="E13" s="396"/>
      <c r="F13" s="396"/>
      <c r="G13" s="396"/>
      <c r="H13" s="396"/>
      <c r="I13" s="396"/>
      <c r="J13" s="109"/>
    </row>
    <row r="14" spans="1:10" ht="21" customHeight="1">
      <c r="A14" s="111"/>
      <c r="B14" s="311" t="s">
        <v>119</v>
      </c>
      <c r="C14" s="311"/>
      <c r="D14" s="312" t="s">
        <v>121</v>
      </c>
      <c r="E14" s="397" t="s">
        <v>120</v>
      </c>
      <c r="F14" s="397"/>
      <c r="G14" s="397"/>
      <c r="H14" s="397"/>
      <c r="I14" s="397"/>
      <c r="J14" s="398"/>
    </row>
    <row r="16" spans="1:10" ht="14.25">
      <c r="A16" s="414" t="s">
        <v>49</v>
      </c>
      <c r="B16" s="415"/>
      <c r="C16" s="415"/>
      <c r="D16" s="415"/>
      <c r="E16" s="415"/>
      <c r="F16" s="415"/>
      <c r="G16" s="415"/>
      <c r="H16" s="415"/>
      <c r="I16" s="415"/>
      <c r="J16" s="416"/>
    </row>
    <row r="17" spans="1:10" ht="9.75" customHeight="1">
      <c r="A17" s="395" t="s">
        <v>50</v>
      </c>
      <c r="B17" s="396"/>
      <c r="C17" s="396"/>
      <c r="D17" s="396"/>
      <c r="E17" s="396"/>
      <c r="F17" s="396"/>
      <c r="G17" s="396"/>
      <c r="H17" s="396"/>
      <c r="I17" s="396"/>
      <c r="J17" s="109"/>
    </row>
    <row r="18" spans="1:10" ht="12.75" customHeight="1">
      <c r="A18" s="111"/>
      <c r="B18" s="404">
        <f>zamowienie!J86</f>
        <v>0</v>
      </c>
      <c r="C18" s="404"/>
      <c r="D18" s="404"/>
      <c r="E18" s="404"/>
      <c r="F18" s="404"/>
      <c r="G18" s="404"/>
      <c r="H18" s="404"/>
      <c r="I18" s="404"/>
      <c r="J18" s="117"/>
    </row>
    <row r="20" spans="1:10" ht="14.25">
      <c r="A20" s="406" t="s">
        <v>51</v>
      </c>
      <c r="B20" s="407"/>
      <c r="C20" s="407"/>
      <c r="D20" s="407"/>
      <c r="E20" s="407"/>
      <c r="F20" s="407"/>
      <c r="G20" s="407"/>
      <c r="H20" s="407"/>
      <c r="I20" s="407"/>
      <c r="J20" s="410"/>
    </row>
    <row r="21" spans="1:10" s="115" customFormat="1" ht="9.75" customHeight="1">
      <c r="A21" s="401" t="s">
        <v>52</v>
      </c>
      <c r="B21" s="402"/>
      <c r="C21" s="402"/>
      <c r="D21" s="302"/>
      <c r="E21" s="302"/>
      <c r="F21" s="304"/>
      <c r="G21" s="305"/>
      <c r="H21" s="305"/>
      <c r="I21" s="305"/>
      <c r="J21" s="306"/>
    </row>
    <row r="22" spans="1:10" ht="12.75" customHeight="1">
      <c r="A22" s="403">
        <f>zamowienie!L86</f>
        <v>0</v>
      </c>
      <c r="B22" s="404"/>
      <c r="C22" s="404"/>
      <c r="D22" s="404"/>
      <c r="E22" s="405"/>
      <c r="F22" s="313" t="s">
        <v>37</v>
      </c>
      <c r="G22" s="314"/>
      <c r="H22" s="314"/>
      <c r="I22" s="315">
        <f>zamowienie!P86</f>
        <v>0</v>
      </c>
      <c r="J22" s="117"/>
    </row>
    <row r="24" spans="1:10" ht="14.25">
      <c r="A24" s="406" t="s">
        <v>56</v>
      </c>
      <c r="B24" s="407"/>
      <c r="C24" s="407"/>
      <c r="D24" s="407"/>
      <c r="E24" s="407"/>
      <c r="F24" s="407"/>
      <c r="G24" s="407"/>
      <c r="H24" s="407"/>
      <c r="I24" s="407"/>
      <c r="J24" s="118"/>
    </row>
    <row r="25" spans="1:10" s="115" customFormat="1" ht="12" customHeight="1">
      <c r="A25" s="399" t="s">
        <v>57</v>
      </c>
      <c r="B25" s="400"/>
      <c r="C25" s="400"/>
      <c r="D25" s="400"/>
      <c r="E25" s="400"/>
      <c r="F25" s="400"/>
      <c r="G25" s="400"/>
      <c r="H25" s="400"/>
      <c r="I25" s="400"/>
      <c r="J25" s="303"/>
    </row>
    <row r="26" spans="1:10" ht="12" customHeight="1">
      <c r="A26" s="399" t="s">
        <v>58</v>
      </c>
      <c r="B26" s="400"/>
      <c r="C26" s="400"/>
      <c r="D26" s="400"/>
      <c r="E26" s="400"/>
      <c r="F26" s="400"/>
      <c r="G26" s="400"/>
      <c r="H26" s="400"/>
      <c r="I26" s="400"/>
      <c r="J26" s="110"/>
    </row>
    <row r="27" spans="1:10" ht="12" customHeight="1">
      <c r="A27" s="425" t="s">
        <v>59</v>
      </c>
      <c r="B27" s="426"/>
      <c r="C27" s="426"/>
      <c r="D27" s="426"/>
      <c r="E27" s="426"/>
      <c r="F27" s="426"/>
      <c r="G27" s="426"/>
      <c r="H27" s="426"/>
      <c r="I27" s="426"/>
      <c r="J27" s="110"/>
    </row>
    <row r="28" spans="1:10" ht="24" customHeight="1">
      <c r="A28" s="430" t="s">
        <v>60</v>
      </c>
      <c r="B28" s="431"/>
      <c r="C28" s="431"/>
      <c r="D28" s="431"/>
      <c r="E28" s="431"/>
      <c r="F28" s="431"/>
      <c r="G28" s="431"/>
      <c r="H28" s="431"/>
      <c r="I28" s="431"/>
      <c r="J28" s="432"/>
    </row>
    <row r="36" s="299" customFormat="1" ht="12">
      <c r="H36" s="300" t="s">
        <v>115</v>
      </c>
    </row>
    <row r="37" spans="6:9" s="299" customFormat="1" ht="14.25" customHeight="1">
      <c r="F37" s="429">
        <f ca="1">TODAY()</f>
        <v>42753</v>
      </c>
      <c r="G37" s="429"/>
      <c r="H37" s="429"/>
      <c r="I37" s="429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10:C10"/>
    <mergeCell ref="A13:I13"/>
    <mergeCell ref="E14:J14"/>
    <mergeCell ref="A2:B2"/>
    <mergeCell ref="C2:D2"/>
    <mergeCell ref="E2:J2"/>
    <mergeCell ref="A4:J4"/>
    <mergeCell ref="A5:I5"/>
    <mergeCell ref="B6:J6"/>
  </mergeCells>
  <printOptions/>
  <pageMargins left="0.53" right="0.6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6">
      <selection activeCell="A27" sqref="A27:I27"/>
    </sheetView>
  </sheetViews>
  <sheetFormatPr defaultColWidth="8.796875" defaultRowHeight="14.25"/>
  <cols>
    <col min="1" max="1" width="2.19921875" style="108" customWidth="1"/>
    <col min="2" max="2" width="9.8984375" style="108" customWidth="1"/>
    <col min="3" max="3" width="14.3984375" style="108" customWidth="1"/>
    <col min="4" max="4" width="12" style="108" customWidth="1"/>
    <col min="5" max="5" width="12.19921875" style="108" customWidth="1"/>
    <col min="6" max="6" width="8.59765625" style="108" customWidth="1"/>
    <col min="7" max="7" width="3.59765625" style="108" customWidth="1"/>
    <col min="8" max="8" width="1.8984375" style="108" customWidth="1"/>
    <col min="9" max="9" width="8" style="108" customWidth="1"/>
    <col min="10" max="10" width="8.3984375" style="108" customWidth="1"/>
    <col min="11" max="11" width="2.69921875" style="108" customWidth="1"/>
    <col min="12" max="16384" width="9" style="108" customWidth="1"/>
  </cols>
  <sheetData>
    <row r="2" spans="1:10" ht="55.5" customHeight="1">
      <c r="A2" s="427"/>
      <c r="B2" s="428"/>
      <c r="C2" s="391" t="s">
        <v>40</v>
      </c>
      <c r="D2" s="392"/>
      <c r="E2" s="408" t="s">
        <v>116</v>
      </c>
      <c r="F2" s="408"/>
      <c r="G2" s="408"/>
      <c r="H2" s="408"/>
      <c r="I2" s="408"/>
      <c r="J2" s="409"/>
    </row>
    <row r="4" spans="1:10" ht="12.75" customHeight="1">
      <c r="A4" s="411" t="s">
        <v>41</v>
      </c>
      <c r="B4" s="412"/>
      <c r="C4" s="412"/>
      <c r="D4" s="412"/>
      <c r="E4" s="412"/>
      <c r="F4" s="412"/>
      <c r="G4" s="412"/>
      <c r="H4" s="412"/>
      <c r="I4" s="412"/>
      <c r="J4" s="413"/>
    </row>
    <row r="5" spans="1:10" ht="9.75" customHeight="1">
      <c r="A5" s="395" t="s">
        <v>55</v>
      </c>
      <c r="B5" s="396"/>
      <c r="C5" s="396"/>
      <c r="D5" s="396"/>
      <c r="E5" s="396"/>
      <c r="F5" s="396"/>
      <c r="G5" s="396"/>
      <c r="H5" s="396"/>
      <c r="I5" s="396"/>
      <c r="J5" s="109"/>
    </row>
    <row r="6" spans="1:10" ht="13.5" customHeight="1">
      <c r="A6" s="1"/>
      <c r="B6" s="423" t="s">
        <v>72</v>
      </c>
      <c r="C6" s="423"/>
      <c r="D6" s="423"/>
      <c r="E6" s="423"/>
      <c r="F6" s="423"/>
      <c r="G6" s="423"/>
      <c r="H6" s="423"/>
      <c r="I6" s="423"/>
      <c r="J6" s="424"/>
    </row>
    <row r="7" spans="1:10" s="115" customFormat="1" ht="9.75" customHeight="1">
      <c r="A7" s="417" t="s">
        <v>54</v>
      </c>
      <c r="B7" s="418"/>
      <c r="C7" s="419"/>
      <c r="D7" s="307" t="s">
        <v>44</v>
      </c>
      <c r="E7" s="307" t="s">
        <v>43</v>
      </c>
      <c r="F7" s="304" t="s">
        <v>42</v>
      </c>
      <c r="G7" s="305"/>
      <c r="H7" s="305"/>
      <c r="I7" s="305"/>
      <c r="J7" s="306"/>
    </row>
    <row r="8" spans="1:10" ht="13.5" customHeight="1">
      <c r="A8" s="420" t="s">
        <v>117</v>
      </c>
      <c r="B8" s="421"/>
      <c r="C8" s="422"/>
      <c r="D8" s="308">
        <v>32</v>
      </c>
      <c r="E8" s="309">
        <f>zamowienie!P21</f>
        <v>0</v>
      </c>
      <c r="F8" s="420">
        <f>zamowienie!L18</f>
        <v>0</v>
      </c>
      <c r="G8" s="421"/>
      <c r="H8" s="421"/>
      <c r="I8" s="421"/>
      <c r="J8" s="310" t="s">
        <v>118</v>
      </c>
    </row>
    <row r="9" spans="1:10" s="115" customFormat="1" ht="9.75" customHeight="1">
      <c r="A9" s="417" t="s">
        <v>53</v>
      </c>
      <c r="B9" s="418"/>
      <c r="C9" s="419"/>
      <c r="D9" s="417" t="s">
        <v>45</v>
      </c>
      <c r="E9" s="418"/>
      <c r="F9" s="304" t="s">
        <v>46</v>
      </c>
      <c r="G9" s="305"/>
      <c r="H9" s="305"/>
      <c r="I9" s="305"/>
      <c r="J9" s="306"/>
    </row>
    <row r="10" spans="1:10" ht="13.5" customHeight="1">
      <c r="A10" s="403" t="s">
        <v>122</v>
      </c>
      <c r="B10" s="404"/>
      <c r="C10" s="405"/>
      <c r="D10" s="393"/>
      <c r="E10" s="394"/>
      <c r="F10" s="393"/>
      <c r="G10" s="394"/>
      <c r="H10" s="394"/>
      <c r="I10" s="394"/>
      <c r="J10" s="117"/>
    </row>
    <row r="12" spans="1:10" ht="12.75" customHeight="1">
      <c r="A12" s="414" t="s">
        <v>47</v>
      </c>
      <c r="B12" s="415"/>
      <c r="C12" s="415"/>
      <c r="D12" s="415"/>
      <c r="E12" s="415"/>
      <c r="F12" s="415"/>
      <c r="G12" s="415"/>
      <c r="H12" s="415"/>
      <c r="I12" s="415"/>
      <c r="J12" s="416"/>
    </row>
    <row r="13" spans="1:10" ht="9.75" customHeight="1">
      <c r="A13" s="395" t="s">
        <v>48</v>
      </c>
      <c r="B13" s="396"/>
      <c r="C13" s="396"/>
      <c r="D13" s="396"/>
      <c r="E13" s="396"/>
      <c r="F13" s="396"/>
      <c r="G13" s="396"/>
      <c r="H13" s="396"/>
      <c r="I13" s="396"/>
      <c r="J13" s="109"/>
    </row>
    <row r="14" spans="1:10" ht="21" customHeight="1">
      <c r="A14" s="111"/>
      <c r="B14" s="311" t="s">
        <v>119</v>
      </c>
      <c r="C14" s="311"/>
      <c r="D14" s="312" t="s">
        <v>121</v>
      </c>
      <c r="E14" s="397" t="s">
        <v>120</v>
      </c>
      <c r="F14" s="397"/>
      <c r="G14" s="397"/>
      <c r="H14" s="397"/>
      <c r="I14" s="397"/>
      <c r="J14" s="398"/>
    </row>
    <row r="16" spans="1:10" ht="14.25">
      <c r="A16" s="414" t="s">
        <v>49</v>
      </c>
      <c r="B16" s="415"/>
      <c r="C16" s="415"/>
      <c r="D16" s="415"/>
      <c r="E16" s="415"/>
      <c r="F16" s="415"/>
      <c r="G16" s="415"/>
      <c r="H16" s="415"/>
      <c r="I16" s="415"/>
      <c r="J16" s="416"/>
    </row>
    <row r="17" spans="1:10" ht="9.75" customHeight="1">
      <c r="A17" s="395" t="s">
        <v>50</v>
      </c>
      <c r="B17" s="396"/>
      <c r="C17" s="396"/>
      <c r="D17" s="396"/>
      <c r="E17" s="396"/>
      <c r="F17" s="396"/>
      <c r="G17" s="396"/>
      <c r="H17" s="396"/>
      <c r="I17" s="396"/>
      <c r="J17" s="109"/>
    </row>
    <row r="18" spans="1:10" ht="12.75" customHeight="1">
      <c r="A18" s="111"/>
      <c r="B18" s="404">
        <f>zamowienie!J88</f>
        <v>0</v>
      </c>
      <c r="C18" s="404"/>
      <c r="D18" s="404"/>
      <c r="E18" s="404"/>
      <c r="F18" s="404"/>
      <c r="G18" s="404"/>
      <c r="H18" s="404"/>
      <c r="I18" s="404"/>
      <c r="J18" s="117"/>
    </row>
    <row r="20" spans="1:10" ht="14.25">
      <c r="A20" s="406" t="s">
        <v>51</v>
      </c>
      <c r="B20" s="407"/>
      <c r="C20" s="407"/>
      <c r="D20" s="407"/>
      <c r="E20" s="407"/>
      <c r="F20" s="407"/>
      <c r="G20" s="407"/>
      <c r="H20" s="407"/>
      <c r="I20" s="407"/>
      <c r="J20" s="410"/>
    </row>
    <row r="21" spans="1:10" s="115" customFormat="1" ht="9.75" customHeight="1">
      <c r="A21" s="401" t="s">
        <v>52</v>
      </c>
      <c r="B21" s="402"/>
      <c r="C21" s="402"/>
      <c r="D21" s="302"/>
      <c r="E21" s="302"/>
      <c r="F21" s="304"/>
      <c r="G21" s="305"/>
      <c r="H21" s="305"/>
      <c r="I21" s="305"/>
      <c r="J21" s="306"/>
    </row>
    <row r="22" spans="1:10" ht="12.75" customHeight="1">
      <c r="A22" s="403">
        <f>zamowienie!L88</f>
        <v>0</v>
      </c>
      <c r="B22" s="404"/>
      <c r="C22" s="404"/>
      <c r="D22" s="404"/>
      <c r="E22" s="405"/>
      <c r="F22" s="313" t="s">
        <v>37</v>
      </c>
      <c r="G22" s="314"/>
      <c r="H22" s="314"/>
      <c r="I22" s="315">
        <f>zamowienie!P88</f>
        <v>0</v>
      </c>
      <c r="J22" s="117"/>
    </row>
    <row r="24" spans="1:10" ht="14.25">
      <c r="A24" s="406" t="s">
        <v>56</v>
      </c>
      <c r="B24" s="407"/>
      <c r="C24" s="407"/>
      <c r="D24" s="407"/>
      <c r="E24" s="407"/>
      <c r="F24" s="407"/>
      <c r="G24" s="407"/>
      <c r="H24" s="407"/>
      <c r="I24" s="407"/>
      <c r="J24" s="118"/>
    </row>
    <row r="25" spans="1:10" s="115" customFormat="1" ht="12" customHeight="1">
      <c r="A25" s="399" t="s">
        <v>57</v>
      </c>
      <c r="B25" s="400"/>
      <c r="C25" s="400"/>
      <c r="D25" s="400"/>
      <c r="E25" s="400"/>
      <c r="F25" s="400"/>
      <c r="G25" s="400"/>
      <c r="H25" s="400"/>
      <c r="I25" s="400"/>
      <c r="J25" s="303"/>
    </row>
    <row r="26" spans="1:10" ht="12" customHeight="1">
      <c r="A26" s="399" t="s">
        <v>58</v>
      </c>
      <c r="B26" s="400"/>
      <c r="C26" s="400"/>
      <c r="D26" s="400"/>
      <c r="E26" s="400"/>
      <c r="F26" s="400"/>
      <c r="G26" s="400"/>
      <c r="H26" s="400"/>
      <c r="I26" s="400"/>
      <c r="J26" s="110"/>
    </row>
    <row r="27" spans="1:10" ht="12" customHeight="1">
      <c r="A27" s="425" t="s">
        <v>59</v>
      </c>
      <c r="B27" s="426"/>
      <c r="C27" s="426"/>
      <c r="D27" s="426"/>
      <c r="E27" s="426"/>
      <c r="F27" s="426"/>
      <c r="G27" s="426"/>
      <c r="H27" s="426"/>
      <c r="I27" s="426"/>
      <c r="J27" s="110"/>
    </row>
    <row r="28" spans="1:10" ht="24" customHeight="1">
      <c r="A28" s="430" t="s">
        <v>60</v>
      </c>
      <c r="B28" s="431"/>
      <c r="C28" s="431"/>
      <c r="D28" s="431"/>
      <c r="E28" s="431"/>
      <c r="F28" s="431"/>
      <c r="G28" s="431"/>
      <c r="H28" s="431"/>
      <c r="I28" s="431"/>
      <c r="J28" s="432"/>
    </row>
    <row r="36" s="299" customFormat="1" ht="12">
      <c r="H36" s="300" t="s">
        <v>115</v>
      </c>
    </row>
    <row r="37" spans="6:9" s="299" customFormat="1" ht="14.25" customHeight="1">
      <c r="F37" s="429">
        <f ca="1">TODAY()</f>
        <v>42753</v>
      </c>
      <c r="G37" s="429"/>
      <c r="H37" s="429"/>
      <c r="I37" s="429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10:C10"/>
    <mergeCell ref="A13:I13"/>
    <mergeCell ref="E14:J14"/>
    <mergeCell ref="A2:B2"/>
    <mergeCell ref="C2:D2"/>
    <mergeCell ref="E2:J2"/>
    <mergeCell ref="A4:J4"/>
    <mergeCell ref="A5:I5"/>
    <mergeCell ref="B6:J6"/>
  </mergeCells>
  <printOptions/>
  <pageMargins left="0.57" right="0.6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3">
      <selection activeCell="A22" sqref="A22:E22"/>
    </sheetView>
  </sheetViews>
  <sheetFormatPr defaultColWidth="8.796875" defaultRowHeight="14.25"/>
  <cols>
    <col min="1" max="1" width="2.19921875" style="108" customWidth="1"/>
    <col min="2" max="2" width="9.8984375" style="108" customWidth="1"/>
    <col min="3" max="3" width="14.3984375" style="108" customWidth="1"/>
    <col min="4" max="4" width="12" style="108" customWidth="1"/>
    <col min="5" max="5" width="12.19921875" style="108" customWidth="1"/>
    <col min="6" max="6" width="8.59765625" style="108" customWidth="1"/>
    <col min="7" max="7" width="3.59765625" style="108" customWidth="1"/>
    <col min="8" max="8" width="1.8984375" style="108" customWidth="1"/>
    <col min="9" max="9" width="8" style="108" customWidth="1"/>
    <col min="10" max="10" width="8.3984375" style="108" customWidth="1"/>
    <col min="11" max="11" width="2.69921875" style="108" customWidth="1"/>
    <col min="12" max="16384" width="9" style="108" customWidth="1"/>
  </cols>
  <sheetData>
    <row r="2" spans="1:10" ht="55.5" customHeight="1">
      <c r="A2" s="427"/>
      <c r="B2" s="428"/>
      <c r="C2" s="391" t="s">
        <v>40</v>
      </c>
      <c r="D2" s="392"/>
      <c r="E2" s="408" t="s">
        <v>116</v>
      </c>
      <c r="F2" s="408"/>
      <c r="G2" s="408"/>
      <c r="H2" s="408"/>
      <c r="I2" s="408"/>
      <c r="J2" s="409"/>
    </row>
    <row r="4" spans="1:10" ht="12.75" customHeight="1">
      <c r="A4" s="411" t="s">
        <v>41</v>
      </c>
      <c r="B4" s="412"/>
      <c r="C4" s="412"/>
      <c r="D4" s="412"/>
      <c r="E4" s="412"/>
      <c r="F4" s="412"/>
      <c r="G4" s="412"/>
      <c r="H4" s="412"/>
      <c r="I4" s="412"/>
      <c r="J4" s="413"/>
    </row>
    <row r="5" spans="1:10" ht="9.75" customHeight="1">
      <c r="A5" s="395" t="s">
        <v>55</v>
      </c>
      <c r="B5" s="396"/>
      <c r="C5" s="396"/>
      <c r="D5" s="396"/>
      <c r="E5" s="396"/>
      <c r="F5" s="396"/>
      <c r="G5" s="396"/>
      <c r="H5" s="396"/>
      <c r="I5" s="396"/>
      <c r="J5" s="109"/>
    </row>
    <row r="6" spans="1:10" ht="13.5" customHeight="1">
      <c r="A6" s="1"/>
      <c r="B6" s="423" t="s">
        <v>72</v>
      </c>
      <c r="C6" s="423"/>
      <c r="D6" s="423"/>
      <c r="E6" s="423"/>
      <c r="F6" s="423"/>
      <c r="G6" s="423"/>
      <c r="H6" s="423"/>
      <c r="I6" s="423"/>
      <c r="J6" s="424"/>
    </row>
    <row r="7" spans="1:10" s="115" customFormat="1" ht="9.75" customHeight="1">
      <c r="A7" s="417" t="s">
        <v>54</v>
      </c>
      <c r="B7" s="418"/>
      <c r="C7" s="419"/>
      <c r="D7" s="307" t="s">
        <v>44</v>
      </c>
      <c r="E7" s="307" t="s">
        <v>43</v>
      </c>
      <c r="F7" s="304" t="s">
        <v>42</v>
      </c>
      <c r="G7" s="305"/>
      <c r="H7" s="305"/>
      <c r="I7" s="305"/>
      <c r="J7" s="306"/>
    </row>
    <row r="8" spans="1:10" ht="13.5" customHeight="1">
      <c r="A8" s="420" t="s">
        <v>117</v>
      </c>
      <c r="B8" s="421"/>
      <c r="C8" s="422"/>
      <c r="D8" s="308">
        <v>32</v>
      </c>
      <c r="E8" s="309">
        <f>zamowienie!P21</f>
        <v>0</v>
      </c>
      <c r="F8" s="420">
        <f>zamowienie!L18</f>
        <v>0</v>
      </c>
      <c r="G8" s="421"/>
      <c r="H8" s="421"/>
      <c r="I8" s="421"/>
      <c r="J8" s="310" t="s">
        <v>118</v>
      </c>
    </row>
    <row r="9" spans="1:10" s="115" customFormat="1" ht="9.75" customHeight="1">
      <c r="A9" s="417" t="s">
        <v>53</v>
      </c>
      <c r="B9" s="418"/>
      <c r="C9" s="419"/>
      <c r="D9" s="417" t="s">
        <v>45</v>
      </c>
      <c r="E9" s="418"/>
      <c r="F9" s="304" t="s">
        <v>46</v>
      </c>
      <c r="G9" s="305"/>
      <c r="H9" s="305"/>
      <c r="I9" s="305"/>
      <c r="J9" s="306"/>
    </row>
    <row r="10" spans="1:10" ht="13.5" customHeight="1">
      <c r="A10" s="403" t="s">
        <v>122</v>
      </c>
      <c r="B10" s="404"/>
      <c r="C10" s="405"/>
      <c r="D10" s="393"/>
      <c r="E10" s="394"/>
      <c r="F10" s="393"/>
      <c r="G10" s="394"/>
      <c r="H10" s="394"/>
      <c r="I10" s="394"/>
      <c r="J10" s="117"/>
    </row>
    <row r="12" spans="1:10" ht="12.75" customHeight="1">
      <c r="A12" s="414" t="s">
        <v>47</v>
      </c>
      <c r="B12" s="415"/>
      <c r="C12" s="415"/>
      <c r="D12" s="415"/>
      <c r="E12" s="415"/>
      <c r="F12" s="415"/>
      <c r="G12" s="415"/>
      <c r="H12" s="415"/>
      <c r="I12" s="415"/>
      <c r="J12" s="416"/>
    </row>
    <row r="13" spans="1:10" ht="9.75" customHeight="1">
      <c r="A13" s="395" t="s">
        <v>48</v>
      </c>
      <c r="B13" s="396"/>
      <c r="C13" s="396"/>
      <c r="D13" s="396"/>
      <c r="E13" s="396"/>
      <c r="F13" s="396"/>
      <c r="G13" s="396"/>
      <c r="H13" s="396"/>
      <c r="I13" s="396"/>
      <c r="J13" s="109"/>
    </row>
    <row r="14" spans="1:10" ht="21" customHeight="1">
      <c r="A14" s="111"/>
      <c r="B14" s="311" t="s">
        <v>119</v>
      </c>
      <c r="C14" s="311"/>
      <c r="D14" s="312" t="s">
        <v>121</v>
      </c>
      <c r="E14" s="397" t="s">
        <v>120</v>
      </c>
      <c r="F14" s="397"/>
      <c r="G14" s="397"/>
      <c r="H14" s="397"/>
      <c r="I14" s="397"/>
      <c r="J14" s="398"/>
    </row>
    <row r="16" spans="1:10" ht="14.25">
      <c r="A16" s="414" t="s">
        <v>49</v>
      </c>
      <c r="B16" s="415"/>
      <c r="C16" s="415"/>
      <c r="D16" s="415"/>
      <c r="E16" s="415"/>
      <c r="F16" s="415"/>
      <c r="G16" s="415"/>
      <c r="H16" s="415"/>
      <c r="I16" s="415"/>
      <c r="J16" s="416"/>
    </row>
    <row r="17" spans="1:10" ht="9.75" customHeight="1">
      <c r="A17" s="395" t="s">
        <v>50</v>
      </c>
      <c r="B17" s="396"/>
      <c r="C17" s="396"/>
      <c r="D17" s="396"/>
      <c r="E17" s="396"/>
      <c r="F17" s="396"/>
      <c r="G17" s="396"/>
      <c r="H17" s="396"/>
      <c r="I17" s="396"/>
      <c r="J17" s="109"/>
    </row>
    <row r="18" spans="1:10" ht="12.75" customHeight="1">
      <c r="A18" s="111"/>
      <c r="B18" s="404">
        <f>zamowienie!J90</f>
        <v>0</v>
      </c>
      <c r="C18" s="404"/>
      <c r="D18" s="404"/>
      <c r="E18" s="404"/>
      <c r="F18" s="404"/>
      <c r="G18" s="404"/>
      <c r="H18" s="404"/>
      <c r="I18" s="404"/>
      <c r="J18" s="117"/>
    </row>
    <row r="20" spans="1:10" ht="14.25">
      <c r="A20" s="406" t="s">
        <v>51</v>
      </c>
      <c r="B20" s="407"/>
      <c r="C20" s="407"/>
      <c r="D20" s="407"/>
      <c r="E20" s="407"/>
      <c r="F20" s="407"/>
      <c r="G20" s="407"/>
      <c r="H20" s="407"/>
      <c r="I20" s="407"/>
      <c r="J20" s="410"/>
    </row>
    <row r="21" spans="1:10" s="115" customFormat="1" ht="9.75" customHeight="1">
      <c r="A21" s="401" t="s">
        <v>52</v>
      </c>
      <c r="B21" s="402"/>
      <c r="C21" s="402"/>
      <c r="D21" s="302"/>
      <c r="E21" s="302"/>
      <c r="F21" s="304"/>
      <c r="G21" s="305"/>
      <c r="H21" s="305"/>
      <c r="I21" s="305"/>
      <c r="J21" s="306"/>
    </row>
    <row r="22" spans="1:10" ht="12.75" customHeight="1">
      <c r="A22" s="403">
        <f>zamowienie!L90</f>
        <v>0</v>
      </c>
      <c r="B22" s="404"/>
      <c r="C22" s="404"/>
      <c r="D22" s="404"/>
      <c r="E22" s="405"/>
      <c r="F22" s="313" t="s">
        <v>37</v>
      </c>
      <c r="G22" s="314"/>
      <c r="H22" s="314"/>
      <c r="I22" s="315">
        <f>zamowienie!P90</f>
        <v>0</v>
      </c>
      <c r="J22" s="117"/>
    </row>
    <row r="24" spans="1:10" ht="14.25">
      <c r="A24" s="406" t="s">
        <v>56</v>
      </c>
      <c r="B24" s="407"/>
      <c r="C24" s="407"/>
      <c r="D24" s="407"/>
      <c r="E24" s="407"/>
      <c r="F24" s="407"/>
      <c r="G24" s="407"/>
      <c r="H24" s="407"/>
      <c r="I24" s="407"/>
      <c r="J24" s="118"/>
    </row>
    <row r="25" spans="1:10" s="115" customFormat="1" ht="12" customHeight="1">
      <c r="A25" s="399" t="s">
        <v>57</v>
      </c>
      <c r="B25" s="400"/>
      <c r="C25" s="400"/>
      <c r="D25" s="400"/>
      <c r="E25" s="400"/>
      <c r="F25" s="400"/>
      <c r="G25" s="400"/>
      <c r="H25" s="400"/>
      <c r="I25" s="400"/>
      <c r="J25" s="303"/>
    </row>
    <row r="26" spans="1:10" ht="12" customHeight="1">
      <c r="A26" s="399" t="s">
        <v>58</v>
      </c>
      <c r="B26" s="400"/>
      <c r="C26" s="400"/>
      <c r="D26" s="400"/>
      <c r="E26" s="400"/>
      <c r="F26" s="400"/>
      <c r="G26" s="400"/>
      <c r="H26" s="400"/>
      <c r="I26" s="400"/>
      <c r="J26" s="110"/>
    </row>
    <row r="27" spans="1:10" ht="12" customHeight="1">
      <c r="A27" s="425" t="s">
        <v>59</v>
      </c>
      <c r="B27" s="426"/>
      <c r="C27" s="426"/>
      <c r="D27" s="426"/>
      <c r="E27" s="426"/>
      <c r="F27" s="426"/>
      <c r="G27" s="426"/>
      <c r="H27" s="426"/>
      <c r="I27" s="426"/>
      <c r="J27" s="110"/>
    </row>
    <row r="28" spans="1:10" ht="24" customHeight="1">
      <c r="A28" s="430" t="s">
        <v>60</v>
      </c>
      <c r="B28" s="431"/>
      <c r="C28" s="431"/>
      <c r="D28" s="431"/>
      <c r="E28" s="431"/>
      <c r="F28" s="431"/>
      <c r="G28" s="431"/>
      <c r="H28" s="431"/>
      <c r="I28" s="431"/>
      <c r="J28" s="432"/>
    </row>
    <row r="36" s="299" customFormat="1" ht="12">
      <c r="H36" s="300" t="s">
        <v>115</v>
      </c>
    </row>
    <row r="37" spans="6:9" s="299" customFormat="1" ht="14.25" customHeight="1">
      <c r="F37" s="429">
        <f ca="1">TODAY()</f>
        <v>42753</v>
      </c>
      <c r="G37" s="429"/>
      <c r="H37" s="429"/>
      <c r="I37" s="429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10:C10"/>
    <mergeCell ref="A13:I13"/>
    <mergeCell ref="E14:J14"/>
    <mergeCell ref="A2:B2"/>
    <mergeCell ref="C2:D2"/>
    <mergeCell ref="E2:J2"/>
    <mergeCell ref="A4:J4"/>
    <mergeCell ref="A5:I5"/>
    <mergeCell ref="B6:J6"/>
  </mergeCells>
  <printOptions/>
  <pageMargins left="0.53" right="0.58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9">
      <selection activeCell="I23" sqref="I23"/>
    </sheetView>
  </sheetViews>
  <sheetFormatPr defaultColWidth="8.796875" defaultRowHeight="14.25"/>
  <cols>
    <col min="1" max="1" width="2.19921875" style="108" customWidth="1"/>
    <col min="2" max="2" width="9.8984375" style="108" customWidth="1"/>
    <col min="3" max="3" width="14.3984375" style="108" customWidth="1"/>
    <col min="4" max="4" width="12" style="108" customWidth="1"/>
    <col min="5" max="5" width="12.19921875" style="108" customWidth="1"/>
    <col min="6" max="6" width="8.59765625" style="108" customWidth="1"/>
    <col min="7" max="7" width="3.59765625" style="108" customWidth="1"/>
    <col min="8" max="8" width="1.8984375" style="108" customWidth="1"/>
    <col min="9" max="9" width="8" style="108" customWidth="1"/>
    <col min="10" max="10" width="8.3984375" style="108" customWidth="1"/>
    <col min="11" max="11" width="2.69921875" style="108" customWidth="1"/>
    <col min="12" max="16384" width="9" style="108" customWidth="1"/>
  </cols>
  <sheetData>
    <row r="2" spans="1:10" ht="55.5" customHeight="1">
      <c r="A2" s="427"/>
      <c r="B2" s="428"/>
      <c r="C2" s="391" t="s">
        <v>40</v>
      </c>
      <c r="D2" s="392"/>
      <c r="E2" s="408" t="s">
        <v>116</v>
      </c>
      <c r="F2" s="408"/>
      <c r="G2" s="408"/>
      <c r="H2" s="408"/>
      <c r="I2" s="408"/>
      <c r="J2" s="409"/>
    </row>
    <row r="4" spans="1:10" ht="12.75" customHeight="1">
      <c r="A4" s="411" t="s">
        <v>41</v>
      </c>
      <c r="B4" s="412"/>
      <c r="C4" s="412"/>
      <c r="D4" s="412"/>
      <c r="E4" s="412"/>
      <c r="F4" s="412"/>
      <c r="G4" s="412"/>
      <c r="H4" s="412"/>
      <c r="I4" s="412"/>
      <c r="J4" s="413"/>
    </row>
    <row r="5" spans="1:10" ht="9.75" customHeight="1">
      <c r="A5" s="395" t="s">
        <v>55</v>
      </c>
      <c r="B5" s="396"/>
      <c r="C5" s="396"/>
      <c r="D5" s="396"/>
      <c r="E5" s="396"/>
      <c r="F5" s="396"/>
      <c r="G5" s="396"/>
      <c r="H5" s="396"/>
      <c r="I5" s="396"/>
      <c r="J5" s="109"/>
    </row>
    <row r="6" spans="1:10" ht="13.5" customHeight="1">
      <c r="A6" s="1"/>
      <c r="B6" s="423" t="s">
        <v>72</v>
      </c>
      <c r="C6" s="423"/>
      <c r="D6" s="423"/>
      <c r="E6" s="423"/>
      <c r="F6" s="423"/>
      <c r="G6" s="423"/>
      <c r="H6" s="423"/>
      <c r="I6" s="423"/>
      <c r="J6" s="424"/>
    </row>
    <row r="7" spans="1:10" s="115" customFormat="1" ht="9.75" customHeight="1">
      <c r="A7" s="417" t="s">
        <v>54</v>
      </c>
      <c r="B7" s="418"/>
      <c r="C7" s="419"/>
      <c r="D7" s="307" t="s">
        <v>44</v>
      </c>
      <c r="E7" s="307" t="s">
        <v>43</v>
      </c>
      <c r="F7" s="304" t="s">
        <v>42</v>
      </c>
      <c r="G7" s="305"/>
      <c r="H7" s="305"/>
      <c r="I7" s="305"/>
      <c r="J7" s="306"/>
    </row>
    <row r="8" spans="1:10" ht="13.5" customHeight="1">
      <c r="A8" s="420" t="s">
        <v>117</v>
      </c>
      <c r="B8" s="421"/>
      <c r="C8" s="422"/>
      <c r="D8" s="308">
        <v>32</v>
      </c>
      <c r="E8" s="309">
        <f>zamowienie!P21</f>
        <v>0</v>
      </c>
      <c r="F8" s="420">
        <f>zamowienie!L18</f>
        <v>0</v>
      </c>
      <c r="G8" s="421"/>
      <c r="H8" s="421"/>
      <c r="I8" s="421"/>
      <c r="J8" s="310" t="s">
        <v>118</v>
      </c>
    </row>
    <row r="9" spans="1:10" s="115" customFormat="1" ht="9.75" customHeight="1">
      <c r="A9" s="417" t="s">
        <v>53</v>
      </c>
      <c r="B9" s="418"/>
      <c r="C9" s="419"/>
      <c r="D9" s="417" t="s">
        <v>45</v>
      </c>
      <c r="E9" s="418"/>
      <c r="F9" s="304" t="s">
        <v>46</v>
      </c>
      <c r="G9" s="305"/>
      <c r="H9" s="305"/>
      <c r="I9" s="305"/>
      <c r="J9" s="306"/>
    </row>
    <row r="10" spans="1:10" ht="13.5" customHeight="1">
      <c r="A10" s="403" t="s">
        <v>122</v>
      </c>
      <c r="B10" s="404"/>
      <c r="C10" s="405"/>
      <c r="D10" s="393"/>
      <c r="E10" s="394"/>
      <c r="F10" s="393"/>
      <c r="G10" s="394"/>
      <c r="H10" s="394"/>
      <c r="I10" s="394"/>
      <c r="J10" s="117"/>
    </row>
    <row r="12" spans="1:10" ht="12.75" customHeight="1">
      <c r="A12" s="414" t="s">
        <v>47</v>
      </c>
      <c r="B12" s="415"/>
      <c r="C12" s="415"/>
      <c r="D12" s="415"/>
      <c r="E12" s="415"/>
      <c r="F12" s="415"/>
      <c r="G12" s="415"/>
      <c r="H12" s="415"/>
      <c r="I12" s="415"/>
      <c r="J12" s="416"/>
    </row>
    <row r="13" spans="1:10" ht="9.75" customHeight="1">
      <c r="A13" s="395" t="s">
        <v>48</v>
      </c>
      <c r="B13" s="396"/>
      <c r="C13" s="396"/>
      <c r="D13" s="396"/>
      <c r="E13" s="396"/>
      <c r="F13" s="396"/>
      <c r="G13" s="396"/>
      <c r="H13" s="396"/>
      <c r="I13" s="396"/>
      <c r="J13" s="109"/>
    </row>
    <row r="14" spans="1:10" ht="21" customHeight="1">
      <c r="A14" s="111"/>
      <c r="B14" s="311" t="s">
        <v>119</v>
      </c>
      <c r="C14" s="311"/>
      <c r="D14" s="312" t="s">
        <v>121</v>
      </c>
      <c r="E14" s="397" t="s">
        <v>120</v>
      </c>
      <c r="F14" s="397"/>
      <c r="G14" s="397"/>
      <c r="H14" s="397"/>
      <c r="I14" s="397"/>
      <c r="J14" s="398"/>
    </row>
    <row r="16" spans="1:10" ht="14.25">
      <c r="A16" s="414" t="s">
        <v>49</v>
      </c>
      <c r="B16" s="415"/>
      <c r="C16" s="415"/>
      <c r="D16" s="415"/>
      <c r="E16" s="415"/>
      <c r="F16" s="415"/>
      <c r="G16" s="415"/>
      <c r="H16" s="415"/>
      <c r="I16" s="415"/>
      <c r="J16" s="416"/>
    </row>
    <row r="17" spans="1:10" ht="9.75" customHeight="1">
      <c r="A17" s="395" t="s">
        <v>50</v>
      </c>
      <c r="B17" s="396"/>
      <c r="C17" s="396"/>
      <c r="D17" s="396"/>
      <c r="E17" s="396"/>
      <c r="F17" s="396"/>
      <c r="G17" s="396"/>
      <c r="H17" s="396"/>
      <c r="I17" s="396"/>
      <c r="J17" s="109"/>
    </row>
    <row r="18" spans="1:10" ht="12.75" customHeight="1">
      <c r="A18" s="111"/>
      <c r="B18" s="404">
        <f>zamowienie!J92</f>
        <v>0</v>
      </c>
      <c r="C18" s="404"/>
      <c r="D18" s="404"/>
      <c r="E18" s="404"/>
      <c r="F18" s="404"/>
      <c r="G18" s="404"/>
      <c r="H18" s="404"/>
      <c r="I18" s="404"/>
      <c r="J18" s="117"/>
    </row>
    <row r="20" spans="1:10" ht="14.25">
      <c r="A20" s="406" t="s">
        <v>51</v>
      </c>
      <c r="B20" s="407"/>
      <c r="C20" s="407"/>
      <c r="D20" s="407"/>
      <c r="E20" s="407"/>
      <c r="F20" s="407"/>
      <c r="G20" s="407"/>
      <c r="H20" s="407"/>
      <c r="I20" s="407"/>
      <c r="J20" s="410"/>
    </row>
    <row r="21" spans="1:10" s="115" customFormat="1" ht="9.75" customHeight="1">
      <c r="A21" s="401" t="s">
        <v>52</v>
      </c>
      <c r="B21" s="402"/>
      <c r="C21" s="402"/>
      <c r="D21" s="302"/>
      <c r="E21" s="302"/>
      <c r="F21" s="304"/>
      <c r="G21" s="305"/>
      <c r="H21" s="305"/>
      <c r="I21" s="305"/>
      <c r="J21" s="306"/>
    </row>
    <row r="22" spans="1:10" ht="12.75" customHeight="1">
      <c r="A22" s="403">
        <f>zamowienie!L92</f>
        <v>0</v>
      </c>
      <c r="B22" s="404"/>
      <c r="C22" s="404"/>
      <c r="D22" s="404"/>
      <c r="E22" s="405"/>
      <c r="F22" s="313" t="s">
        <v>37</v>
      </c>
      <c r="G22" s="314"/>
      <c r="H22" s="314"/>
      <c r="I22" s="315">
        <f>zamowienie!P92</f>
        <v>0</v>
      </c>
      <c r="J22" s="117"/>
    </row>
    <row r="24" spans="1:10" ht="14.25">
      <c r="A24" s="406" t="s">
        <v>56</v>
      </c>
      <c r="B24" s="407"/>
      <c r="C24" s="407"/>
      <c r="D24" s="407"/>
      <c r="E24" s="407"/>
      <c r="F24" s="407"/>
      <c r="G24" s="407"/>
      <c r="H24" s="407"/>
      <c r="I24" s="407"/>
      <c r="J24" s="118"/>
    </row>
    <row r="25" spans="1:10" s="115" customFormat="1" ht="12" customHeight="1">
      <c r="A25" s="399" t="s">
        <v>57</v>
      </c>
      <c r="B25" s="400"/>
      <c r="C25" s="400"/>
      <c r="D25" s="400"/>
      <c r="E25" s="400"/>
      <c r="F25" s="400"/>
      <c r="G25" s="400"/>
      <c r="H25" s="400"/>
      <c r="I25" s="400"/>
      <c r="J25" s="303"/>
    </row>
    <row r="26" spans="1:10" ht="12" customHeight="1">
      <c r="A26" s="399" t="s">
        <v>58</v>
      </c>
      <c r="B26" s="400"/>
      <c r="C26" s="400"/>
      <c r="D26" s="400"/>
      <c r="E26" s="400"/>
      <c r="F26" s="400"/>
      <c r="G26" s="400"/>
      <c r="H26" s="400"/>
      <c r="I26" s="400"/>
      <c r="J26" s="110"/>
    </row>
    <row r="27" spans="1:10" ht="12" customHeight="1">
      <c r="A27" s="425" t="s">
        <v>59</v>
      </c>
      <c r="B27" s="426"/>
      <c r="C27" s="426"/>
      <c r="D27" s="426"/>
      <c r="E27" s="426"/>
      <c r="F27" s="426"/>
      <c r="G27" s="426"/>
      <c r="H27" s="426"/>
      <c r="I27" s="426"/>
      <c r="J27" s="110"/>
    </row>
    <row r="28" spans="1:10" ht="24" customHeight="1">
      <c r="A28" s="430" t="s">
        <v>60</v>
      </c>
      <c r="B28" s="431"/>
      <c r="C28" s="431"/>
      <c r="D28" s="431"/>
      <c r="E28" s="431"/>
      <c r="F28" s="431"/>
      <c r="G28" s="431"/>
      <c r="H28" s="431"/>
      <c r="I28" s="431"/>
      <c r="J28" s="432"/>
    </row>
    <row r="36" s="299" customFormat="1" ht="12">
      <c r="H36" s="300" t="s">
        <v>115</v>
      </c>
    </row>
    <row r="37" spans="6:9" s="299" customFormat="1" ht="14.25" customHeight="1">
      <c r="F37" s="429">
        <f ca="1">TODAY()</f>
        <v>42753</v>
      </c>
      <c r="G37" s="429"/>
      <c r="H37" s="429"/>
      <c r="I37" s="429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10:C10"/>
    <mergeCell ref="A13:I13"/>
    <mergeCell ref="E14:J14"/>
    <mergeCell ref="A2:B2"/>
    <mergeCell ref="C2:D2"/>
    <mergeCell ref="E2:J2"/>
    <mergeCell ref="A4:J4"/>
    <mergeCell ref="A5:I5"/>
    <mergeCell ref="B6:J6"/>
  </mergeCells>
  <printOptions/>
  <pageMargins left="0.51" right="0.56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4">
      <selection activeCell="I23" sqref="I23"/>
    </sheetView>
  </sheetViews>
  <sheetFormatPr defaultColWidth="8.796875" defaultRowHeight="14.25"/>
  <cols>
    <col min="1" max="1" width="2.19921875" style="108" customWidth="1"/>
    <col min="2" max="2" width="9.8984375" style="108" customWidth="1"/>
    <col min="3" max="3" width="14.3984375" style="108" customWidth="1"/>
    <col min="4" max="4" width="12" style="108" customWidth="1"/>
    <col min="5" max="5" width="12.19921875" style="108" customWidth="1"/>
    <col min="6" max="6" width="8.59765625" style="108" customWidth="1"/>
    <col min="7" max="7" width="3.59765625" style="108" customWidth="1"/>
    <col min="8" max="8" width="1.8984375" style="108" customWidth="1"/>
    <col min="9" max="9" width="8" style="108" customWidth="1"/>
    <col min="10" max="10" width="8.3984375" style="108" customWidth="1"/>
    <col min="11" max="11" width="2.69921875" style="108" customWidth="1"/>
    <col min="12" max="16384" width="9" style="108" customWidth="1"/>
  </cols>
  <sheetData>
    <row r="2" spans="1:10" ht="55.5" customHeight="1">
      <c r="A2" s="427"/>
      <c r="B2" s="428"/>
      <c r="C2" s="391" t="s">
        <v>40</v>
      </c>
      <c r="D2" s="392"/>
      <c r="E2" s="408" t="s">
        <v>116</v>
      </c>
      <c r="F2" s="408"/>
      <c r="G2" s="408"/>
      <c r="H2" s="408"/>
      <c r="I2" s="408"/>
      <c r="J2" s="409"/>
    </row>
    <row r="4" spans="1:10" ht="12.75" customHeight="1">
      <c r="A4" s="411" t="s">
        <v>41</v>
      </c>
      <c r="B4" s="412"/>
      <c r="C4" s="412"/>
      <c r="D4" s="412"/>
      <c r="E4" s="412"/>
      <c r="F4" s="412"/>
      <c r="G4" s="412"/>
      <c r="H4" s="412"/>
      <c r="I4" s="412"/>
      <c r="J4" s="413"/>
    </row>
    <row r="5" spans="1:10" ht="9.75" customHeight="1">
      <c r="A5" s="395" t="s">
        <v>55</v>
      </c>
      <c r="B5" s="396"/>
      <c r="C5" s="396"/>
      <c r="D5" s="396"/>
      <c r="E5" s="396"/>
      <c r="F5" s="396"/>
      <c r="G5" s="396"/>
      <c r="H5" s="396"/>
      <c r="I5" s="396"/>
      <c r="J5" s="109"/>
    </row>
    <row r="6" spans="1:10" ht="13.5" customHeight="1">
      <c r="A6" s="1"/>
      <c r="B6" s="423" t="s">
        <v>72</v>
      </c>
      <c r="C6" s="423"/>
      <c r="D6" s="423"/>
      <c r="E6" s="423"/>
      <c r="F6" s="423"/>
      <c r="G6" s="423"/>
      <c r="H6" s="423"/>
      <c r="I6" s="423"/>
      <c r="J6" s="424"/>
    </row>
    <row r="7" spans="1:10" s="115" customFormat="1" ht="9.75" customHeight="1">
      <c r="A7" s="417" t="s">
        <v>54</v>
      </c>
      <c r="B7" s="418"/>
      <c r="C7" s="419"/>
      <c r="D7" s="307" t="s">
        <v>44</v>
      </c>
      <c r="E7" s="307" t="s">
        <v>43</v>
      </c>
      <c r="F7" s="304" t="s">
        <v>42</v>
      </c>
      <c r="G7" s="305"/>
      <c r="H7" s="305"/>
      <c r="I7" s="305"/>
      <c r="J7" s="306"/>
    </row>
    <row r="8" spans="1:10" ht="13.5" customHeight="1">
      <c r="A8" s="420" t="s">
        <v>117</v>
      </c>
      <c r="B8" s="421"/>
      <c r="C8" s="422"/>
      <c r="D8" s="308">
        <v>32</v>
      </c>
      <c r="E8" s="309">
        <f>zamowienie!P21</f>
        <v>0</v>
      </c>
      <c r="F8" s="420">
        <f>zamowienie!L18</f>
        <v>0</v>
      </c>
      <c r="G8" s="421"/>
      <c r="H8" s="421"/>
      <c r="I8" s="421"/>
      <c r="J8" s="310" t="s">
        <v>118</v>
      </c>
    </row>
    <row r="9" spans="1:10" s="115" customFormat="1" ht="9.75" customHeight="1">
      <c r="A9" s="417" t="s">
        <v>53</v>
      </c>
      <c r="B9" s="418"/>
      <c r="C9" s="419"/>
      <c r="D9" s="417" t="s">
        <v>45</v>
      </c>
      <c r="E9" s="418"/>
      <c r="F9" s="304" t="s">
        <v>46</v>
      </c>
      <c r="G9" s="305"/>
      <c r="H9" s="305"/>
      <c r="I9" s="305"/>
      <c r="J9" s="306"/>
    </row>
    <row r="10" spans="1:10" ht="13.5" customHeight="1">
      <c r="A10" s="403" t="s">
        <v>122</v>
      </c>
      <c r="B10" s="404"/>
      <c r="C10" s="405"/>
      <c r="D10" s="393"/>
      <c r="E10" s="394"/>
      <c r="F10" s="393"/>
      <c r="G10" s="394"/>
      <c r="H10" s="394"/>
      <c r="I10" s="394"/>
      <c r="J10" s="117"/>
    </row>
    <row r="12" spans="1:10" ht="12.75" customHeight="1">
      <c r="A12" s="414" t="s">
        <v>47</v>
      </c>
      <c r="B12" s="415"/>
      <c r="C12" s="415"/>
      <c r="D12" s="415"/>
      <c r="E12" s="415"/>
      <c r="F12" s="415"/>
      <c r="G12" s="415"/>
      <c r="H12" s="415"/>
      <c r="I12" s="415"/>
      <c r="J12" s="416"/>
    </row>
    <row r="13" spans="1:10" ht="9.75" customHeight="1">
      <c r="A13" s="395" t="s">
        <v>48</v>
      </c>
      <c r="B13" s="396"/>
      <c r="C13" s="396"/>
      <c r="D13" s="396"/>
      <c r="E13" s="396"/>
      <c r="F13" s="396"/>
      <c r="G13" s="396"/>
      <c r="H13" s="396"/>
      <c r="I13" s="396"/>
      <c r="J13" s="109"/>
    </row>
    <row r="14" spans="1:10" ht="21" customHeight="1">
      <c r="A14" s="111"/>
      <c r="B14" s="311" t="s">
        <v>119</v>
      </c>
      <c r="C14" s="311"/>
      <c r="D14" s="312" t="s">
        <v>121</v>
      </c>
      <c r="E14" s="397" t="s">
        <v>120</v>
      </c>
      <c r="F14" s="397"/>
      <c r="G14" s="397"/>
      <c r="H14" s="397"/>
      <c r="I14" s="397"/>
      <c r="J14" s="398"/>
    </row>
    <row r="16" spans="1:10" ht="14.25">
      <c r="A16" s="414" t="s">
        <v>49</v>
      </c>
      <c r="B16" s="415"/>
      <c r="C16" s="415"/>
      <c r="D16" s="415"/>
      <c r="E16" s="415"/>
      <c r="F16" s="415"/>
      <c r="G16" s="415"/>
      <c r="H16" s="415"/>
      <c r="I16" s="415"/>
      <c r="J16" s="416"/>
    </row>
    <row r="17" spans="1:10" ht="9.75" customHeight="1">
      <c r="A17" s="395" t="s">
        <v>50</v>
      </c>
      <c r="B17" s="396"/>
      <c r="C17" s="396"/>
      <c r="D17" s="396"/>
      <c r="E17" s="396"/>
      <c r="F17" s="396"/>
      <c r="G17" s="396"/>
      <c r="H17" s="396"/>
      <c r="I17" s="396"/>
      <c r="J17" s="109"/>
    </row>
    <row r="18" spans="1:10" ht="12.75" customHeight="1">
      <c r="A18" s="111"/>
      <c r="B18" s="404">
        <f>zamowienie!J94</f>
        <v>0</v>
      </c>
      <c r="C18" s="404"/>
      <c r="D18" s="404"/>
      <c r="E18" s="404"/>
      <c r="F18" s="404"/>
      <c r="G18" s="404"/>
      <c r="H18" s="404"/>
      <c r="I18" s="404"/>
      <c r="J18" s="117"/>
    </row>
    <row r="20" spans="1:10" ht="14.25">
      <c r="A20" s="406" t="s">
        <v>51</v>
      </c>
      <c r="B20" s="407"/>
      <c r="C20" s="407"/>
      <c r="D20" s="407"/>
      <c r="E20" s="407"/>
      <c r="F20" s="407"/>
      <c r="G20" s="407"/>
      <c r="H20" s="407"/>
      <c r="I20" s="407"/>
      <c r="J20" s="410"/>
    </row>
    <row r="21" spans="1:10" s="115" customFormat="1" ht="9.75" customHeight="1">
      <c r="A21" s="401" t="s">
        <v>52</v>
      </c>
      <c r="B21" s="402"/>
      <c r="C21" s="402"/>
      <c r="D21" s="302"/>
      <c r="E21" s="302"/>
      <c r="F21" s="304"/>
      <c r="G21" s="305"/>
      <c r="H21" s="305"/>
      <c r="I21" s="305"/>
      <c r="J21" s="306"/>
    </row>
    <row r="22" spans="1:10" ht="12.75" customHeight="1">
      <c r="A22" s="403">
        <f>zamowienie!L94</f>
        <v>0</v>
      </c>
      <c r="B22" s="404"/>
      <c r="C22" s="404"/>
      <c r="D22" s="404"/>
      <c r="E22" s="405"/>
      <c r="F22" s="313" t="s">
        <v>37</v>
      </c>
      <c r="G22" s="314"/>
      <c r="H22" s="314"/>
      <c r="I22" s="315">
        <f>zamowienie!P94</f>
        <v>0</v>
      </c>
      <c r="J22" s="117"/>
    </row>
    <row r="24" spans="1:10" ht="14.25">
      <c r="A24" s="406" t="s">
        <v>56</v>
      </c>
      <c r="B24" s="407"/>
      <c r="C24" s="407"/>
      <c r="D24" s="407"/>
      <c r="E24" s="407"/>
      <c r="F24" s="407"/>
      <c r="G24" s="407"/>
      <c r="H24" s="407"/>
      <c r="I24" s="407"/>
      <c r="J24" s="118"/>
    </row>
    <row r="25" spans="1:10" s="115" customFormat="1" ht="12" customHeight="1">
      <c r="A25" s="399" t="s">
        <v>57</v>
      </c>
      <c r="B25" s="400"/>
      <c r="C25" s="400"/>
      <c r="D25" s="400"/>
      <c r="E25" s="400"/>
      <c r="F25" s="400"/>
      <c r="G25" s="400"/>
      <c r="H25" s="400"/>
      <c r="I25" s="400"/>
      <c r="J25" s="303"/>
    </row>
    <row r="26" spans="1:10" ht="12" customHeight="1">
      <c r="A26" s="399" t="s">
        <v>58</v>
      </c>
      <c r="B26" s="400"/>
      <c r="C26" s="400"/>
      <c r="D26" s="400"/>
      <c r="E26" s="400"/>
      <c r="F26" s="400"/>
      <c r="G26" s="400"/>
      <c r="H26" s="400"/>
      <c r="I26" s="400"/>
      <c r="J26" s="110"/>
    </row>
    <row r="27" spans="1:10" ht="12" customHeight="1">
      <c r="A27" s="425" t="s">
        <v>59</v>
      </c>
      <c r="B27" s="426"/>
      <c r="C27" s="426"/>
      <c r="D27" s="426"/>
      <c r="E27" s="426"/>
      <c r="F27" s="426"/>
      <c r="G27" s="426"/>
      <c r="H27" s="426"/>
      <c r="I27" s="426"/>
      <c r="J27" s="110"/>
    </row>
    <row r="28" spans="1:10" ht="24" customHeight="1">
      <c r="A28" s="430" t="s">
        <v>60</v>
      </c>
      <c r="B28" s="431"/>
      <c r="C28" s="431"/>
      <c r="D28" s="431"/>
      <c r="E28" s="431"/>
      <c r="F28" s="431"/>
      <c r="G28" s="431"/>
      <c r="H28" s="431"/>
      <c r="I28" s="431"/>
      <c r="J28" s="432"/>
    </row>
    <row r="36" s="299" customFormat="1" ht="12">
      <c r="H36" s="300" t="s">
        <v>115</v>
      </c>
    </row>
    <row r="37" spans="6:9" s="299" customFormat="1" ht="14.25" customHeight="1">
      <c r="F37" s="429">
        <f ca="1">TODAY()</f>
        <v>42753</v>
      </c>
      <c r="G37" s="429"/>
      <c r="H37" s="429"/>
      <c r="I37" s="429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10:C10"/>
    <mergeCell ref="A13:I13"/>
    <mergeCell ref="E14:J14"/>
    <mergeCell ref="A2:B2"/>
    <mergeCell ref="C2:D2"/>
    <mergeCell ref="E2:J2"/>
    <mergeCell ref="A4:J4"/>
    <mergeCell ref="A5:I5"/>
    <mergeCell ref="B6:J6"/>
  </mergeCells>
  <printOptions/>
  <pageMargins left="0.51" right="0.58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4">
      <selection activeCell="I23" sqref="I23"/>
    </sheetView>
  </sheetViews>
  <sheetFormatPr defaultColWidth="8.796875" defaultRowHeight="14.25"/>
  <cols>
    <col min="1" max="1" width="2.19921875" style="108" customWidth="1"/>
    <col min="2" max="2" width="9.8984375" style="108" customWidth="1"/>
    <col min="3" max="3" width="14.3984375" style="108" customWidth="1"/>
    <col min="4" max="4" width="12" style="108" customWidth="1"/>
    <col min="5" max="5" width="12.19921875" style="108" customWidth="1"/>
    <col min="6" max="6" width="8.59765625" style="108" customWidth="1"/>
    <col min="7" max="7" width="3.59765625" style="108" customWidth="1"/>
    <col min="8" max="8" width="1.8984375" style="108" customWidth="1"/>
    <col min="9" max="9" width="8" style="108" customWidth="1"/>
    <col min="10" max="10" width="8.3984375" style="108" customWidth="1"/>
    <col min="11" max="11" width="2.69921875" style="108" customWidth="1"/>
    <col min="12" max="16384" width="9" style="108" customWidth="1"/>
  </cols>
  <sheetData>
    <row r="2" spans="1:10" ht="55.5" customHeight="1">
      <c r="A2" s="427"/>
      <c r="B2" s="428"/>
      <c r="C2" s="391" t="s">
        <v>40</v>
      </c>
      <c r="D2" s="392"/>
      <c r="E2" s="408" t="s">
        <v>116</v>
      </c>
      <c r="F2" s="408"/>
      <c r="G2" s="408"/>
      <c r="H2" s="408"/>
      <c r="I2" s="408"/>
      <c r="J2" s="409"/>
    </row>
    <row r="4" spans="1:10" ht="12.75" customHeight="1">
      <c r="A4" s="411" t="s">
        <v>41</v>
      </c>
      <c r="B4" s="412"/>
      <c r="C4" s="412"/>
      <c r="D4" s="412"/>
      <c r="E4" s="412"/>
      <c r="F4" s="412"/>
      <c r="G4" s="412"/>
      <c r="H4" s="412"/>
      <c r="I4" s="412"/>
      <c r="J4" s="413"/>
    </row>
    <row r="5" spans="1:10" ht="9.75" customHeight="1">
      <c r="A5" s="395" t="s">
        <v>55</v>
      </c>
      <c r="B5" s="396"/>
      <c r="C5" s="396"/>
      <c r="D5" s="396"/>
      <c r="E5" s="396"/>
      <c r="F5" s="396"/>
      <c r="G5" s="396"/>
      <c r="H5" s="396"/>
      <c r="I5" s="396"/>
      <c r="J5" s="109"/>
    </row>
    <row r="6" spans="1:10" ht="13.5" customHeight="1">
      <c r="A6" s="1"/>
      <c r="B6" s="423" t="s">
        <v>72</v>
      </c>
      <c r="C6" s="423"/>
      <c r="D6" s="423"/>
      <c r="E6" s="423"/>
      <c r="F6" s="423"/>
      <c r="G6" s="423"/>
      <c r="H6" s="423"/>
      <c r="I6" s="423"/>
      <c r="J6" s="424"/>
    </row>
    <row r="7" spans="1:10" s="115" customFormat="1" ht="9.75" customHeight="1">
      <c r="A7" s="417" t="s">
        <v>54</v>
      </c>
      <c r="B7" s="418"/>
      <c r="C7" s="419"/>
      <c r="D7" s="307" t="s">
        <v>44</v>
      </c>
      <c r="E7" s="307" t="s">
        <v>43</v>
      </c>
      <c r="F7" s="304" t="s">
        <v>42</v>
      </c>
      <c r="G7" s="305"/>
      <c r="H7" s="305"/>
      <c r="I7" s="305"/>
      <c r="J7" s="306"/>
    </row>
    <row r="8" spans="1:10" ht="13.5" customHeight="1">
      <c r="A8" s="420" t="s">
        <v>117</v>
      </c>
      <c r="B8" s="421"/>
      <c r="C8" s="422"/>
      <c r="D8" s="308">
        <v>32</v>
      </c>
      <c r="E8" s="309">
        <f>zamowienie!P21</f>
        <v>0</v>
      </c>
      <c r="F8" s="420">
        <f>zamowienie!L18</f>
        <v>0</v>
      </c>
      <c r="G8" s="421"/>
      <c r="H8" s="421"/>
      <c r="I8" s="421"/>
      <c r="J8" s="310" t="s">
        <v>118</v>
      </c>
    </row>
    <row r="9" spans="1:10" s="115" customFormat="1" ht="9.75" customHeight="1">
      <c r="A9" s="417" t="s">
        <v>53</v>
      </c>
      <c r="B9" s="418"/>
      <c r="C9" s="419"/>
      <c r="D9" s="417" t="s">
        <v>45</v>
      </c>
      <c r="E9" s="418"/>
      <c r="F9" s="304" t="s">
        <v>46</v>
      </c>
      <c r="G9" s="305"/>
      <c r="H9" s="305"/>
      <c r="I9" s="305"/>
      <c r="J9" s="306"/>
    </row>
    <row r="10" spans="1:10" ht="13.5" customHeight="1">
      <c r="A10" s="403" t="s">
        <v>122</v>
      </c>
      <c r="B10" s="404"/>
      <c r="C10" s="405"/>
      <c r="D10" s="393"/>
      <c r="E10" s="394"/>
      <c r="F10" s="393"/>
      <c r="G10" s="394"/>
      <c r="H10" s="394"/>
      <c r="I10" s="394"/>
      <c r="J10" s="117"/>
    </row>
    <row r="12" spans="1:10" ht="12.75" customHeight="1">
      <c r="A12" s="414" t="s">
        <v>47</v>
      </c>
      <c r="B12" s="415"/>
      <c r="C12" s="415"/>
      <c r="D12" s="415"/>
      <c r="E12" s="415"/>
      <c r="F12" s="415"/>
      <c r="G12" s="415"/>
      <c r="H12" s="415"/>
      <c r="I12" s="415"/>
      <c r="J12" s="416"/>
    </row>
    <row r="13" spans="1:10" ht="9.75" customHeight="1">
      <c r="A13" s="395" t="s">
        <v>48</v>
      </c>
      <c r="B13" s="396"/>
      <c r="C13" s="396"/>
      <c r="D13" s="396"/>
      <c r="E13" s="396"/>
      <c r="F13" s="396"/>
      <c r="G13" s="396"/>
      <c r="H13" s="396"/>
      <c r="I13" s="396"/>
      <c r="J13" s="109"/>
    </row>
    <row r="14" spans="1:10" ht="21" customHeight="1">
      <c r="A14" s="111"/>
      <c r="B14" s="311" t="s">
        <v>119</v>
      </c>
      <c r="C14" s="311"/>
      <c r="D14" s="312" t="s">
        <v>121</v>
      </c>
      <c r="E14" s="397" t="s">
        <v>120</v>
      </c>
      <c r="F14" s="397"/>
      <c r="G14" s="397"/>
      <c r="H14" s="397"/>
      <c r="I14" s="397"/>
      <c r="J14" s="398"/>
    </row>
    <row r="16" spans="1:10" ht="14.25">
      <c r="A16" s="414" t="s">
        <v>49</v>
      </c>
      <c r="B16" s="415"/>
      <c r="C16" s="415"/>
      <c r="D16" s="415"/>
      <c r="E16" s="415"/>
      <c r="F16" s="415"/>
      <c r="G16" s="415"/>
      <c r="H16" s="415"/>
      <c r="I16" s="415"/>
      <c r="J16" s="416"/>
    </row>
    <row r="17" spans="1:10" ht="9.75" customHeight="1">
      <c r="A17" s="395" t="s">
        <v>50</v>
      </c>
      <c r="B17" s="396"/>
      <c r="C17" s="396"/>
      <c r="D17" s="396"/>
      <c r="E17" s="396"/>
      <c r="F17" s="396"/>
      <c r="G17" s="396"/>
      <c r="H17" s="396"/>
      <c r="I17" s="396"/>
      <c r="J17" s="109"/>
    </row>
    <row r="18" spans="1:10" ht="12.75" customHeight="1">
      <c r="A18" s="111"/>
      <c r="B18" s="404">
        <f>zamowienie!J96</f>
        <v>0</v>
      </c>
      <c r="C18" s="404"/>
      <c r="D18" s="404"/>
      <c r="E18" s="404"/>
      <c r="F18" s="404"/>
      <c r="G18" s="404"/>
      <c r="H18" s="404"/>
      <c r="I18" s="404"/>
      <c r="J18" s="117"/>
    </row>
    <row r="20" spans="1:10" ht="14.25">
      <c r="A20" s="406" t="s">
        <v>51</v>
      </c>
      <c r="B20" s="407"/>
      <c r="C20" s="407"/>
      <c r="D20" s="407"/>
      <c r="E20" s="407"/>
      <c r="F20" s="407"/>
      <c r="G20" s="407"/>
      <c r="H20" s="407"/>
      <c r="I20" s="407"/>
      <c r="J20" s="410"/>
    </row>
    <row r="21" spans="1:10" s="115" customFormat="1" ht="9.75" customHeight="1">
      <c r="A21" s="401" t="s">
        <v>52</v>
      </c>
      <c r="B21" s="402"/>
      <c r="C21" s="402"/>
      <c r="D21" s="302"/>
      <c r="E21" s="302"/>
      <c r="F21" s="304"/>
      <c r="G21" s="305"/>
      <c r="H21" s="305"/>
      <c r="I21" s="305"/>
      <c r="J21" s="306"/>
    </row>
    <row r="22" spans="1:10" ht="12.75" customHeight="1">
      <c r="A22" s="403">
        <f>zamowienie!L96</f>
        <v>0</v>
      </c>
      <c r="B22" s="404"/>
      <c r="C22" s="404"/>
      <c r="D22" s="404"/>
      <c r="E22" s="405"/>
      <c r="F22" s="313" t="s">
        <v>37</v>
      </c>
      <c r="G22" s="314"/>
      <c r="H22" s="314"/>
      <c r="I22" s="315">
        <f>zamowienie!P96</f>
        <v>0</v>
      </c>
      <c r="J22" s="117"/>
    </row>
    <row r="24" spans="1:10" ht="14.25">
      <c r="A24" s="406" t="s">
        <v>56</v>
      </c>
      <c r="B24" s="407"/>
      <c r="C24" s="407"/>
      <c r="D24" s="407"/>
      <c r="E24" s="407"/>
      <c r="F24" s="407"/>
      <c r="G24" s="407"/>
      <c r="H24" s="407"/>
      <c r="I24" s="407"/>
      <c r="J24" s="118"/>
    </row>
    <row r="25" spans="1:10" s="115" customFormat="1" ht="12" customHeight="1">
      <c r="A25" s="399" t="s">
        <v>57</v>
      </c>
      <c r="B25" s="400"/>
      <c r="C25" s="400"/>
      <c r="D25" s="400"/>
      <c r="E25" s="400"/>
      <c r="F25" s="400"/>
      <c r="G25" s="400"/>
      <c r="H25" s="400"/>
      <c r="I25" s="400"/>
      <c r="J25" s="303"/>
    </row>
    <row r="26" spans="1:10" ht="12" customHeight="1">
      <c r="A26" s="399" t="s">
        <v>58</v>
      </c>
      <c r="B26" s="400"/>
      <c r="C26" s="400"/>
      <c r="D26" s="400"/>
      <c r="E26" s="400"/>
      <c r="F26" s="400"/>
      <c r="G26" s="400"/>
      <c r="H26" s="400"/>
      <c r="I26" s="400"/>
      <c r="J26" s="110"/>
    </row>
    <row r="27" spans="1:10" ht="12" customHeight="1">
      <c r="A27" s="425" t="s">
        <v>59</v>
      </c>
      <c r="B27" s="426"/>
      <c r="C27" s="426"/>
      <c r="D27" s="426"/>
      <c r="E27" s="426"/>
      <c r="F27" s="426"/>
      <c r="G27" s="426"/>
      <c r="H27" s="426"/>
      <c r="I27" s="426"/>
      <c r="J27" s="110"/>
    </row>
    <row r="28" spans="1:10" ht="24" customHeight="1">
      <c r="A28" s="430" t="s">
        <v>60</v>
      </c>
      <c r="B28" s="431"/>
      <c r="C28" s="431"/>
      <c r="D28" s="431"/>
      <c r="E28" s="431"/>
      <c r="F28" s="431"/>
      <c r="G28" s="431"/>
      <c r="H28" s="431"/>
      <c r="I28" s="431"/>
      <c r="J28" s="432"/>
    </row>
    <row r="36" s="299" customFormat="1" ht="12">
      <c r="H36" s="300" t="s">
        <v>115</v>
      </c>
    </row>
    <row r="37" spans="6:9" s="299" customFormat="1" ht="14.25" customHeight="1">
      <c r="F37" s="429">
        <f ca="1">TODAY()</f>
        <v>42753</v>
      </c>
      <c r="G37" s="429"/>
      <c r="H37" s="429"/>
      <c r="I37" s="429"/>
    </row>
  </sheetData>
  <sheetProtection password="CCCE" sheet="1" formatCells="0" formatColumns="0" formatRows="0" insertColumns="0" insertRows="0" insertHyperlinks="0" deleteColumns="0" deleteRows="0" sort="0" autoFilter="0" pivotTables="0"/>
  <mergeCells count="29">
    <mergeCell ref="A25:I25"/>
    <mergeCell ref="A26:I26"/>
    <mergeCell ref="A27:I27"/>
    <mergeCell ref="A28:J28"/>
    <mergeCell ref="F37:I37"/>
    <mergeCell ref="A16:J16"/>
    <mergeCell ref="A17:I17"/>
    <mergeCell ref="B18:I18"/>
    <mergeCell ref="A21:C21"/>
    <mergeCell ref="A22:E22"/>
    <mergeCell ref="A24:I24"/>
    <mergeCell ref="A7:C7"/>
    <mergeCell ref="F8:I8"/>
    <mergeCell ref="D9:E9"/>
    <mergeCell ref="D10:E10"/>
    <mergeCell ref="F10:I10"/>
    <mergeCell ref="A12:J12"/>
    <mergeCell ref="A20:J20"/>
    <mergeCell ref="A8:C8"/>
    <mergeCell ref="A9:C9"/>
    <mergeCell ref="A10:C10"/>
    <mergeCell ref="A13:I13"/>
    <mergeCell ref="E14:J14"/>
    <mergeCell ref="A2:B2"/>
    <mergeCell ref="C2:D2"/>
    <mergeCell ref="E2:J2"/>
    <mergeCell ref="A4:J4"/>
    <mergeCell ref="A5:I5"/>
    <mergeCell ref="B6:J6"/>
  </mergeCells>
  <printOptions/>
  <pageMargins left="0.49" right="0.58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bowmi</cp:lastModifiedBy>
  <cp:lastPrinted>2008-07-18T18:46:26Z</cp:lastPrinted>
  <dcterms:created xsi:type="dcterms:W3CDTF">2008-03-24T11:18:16Z</dcterms:created>
  <dcterms:modified xsi:type="dcterms:W3CDTF">2017-01-17T23:46:12Z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